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Documents\OneDrive\GH&amp;A Strategy\Transition from NCM Associates\GHA Website\2016 Web Site Revision\"/>
    </mc:Choice>
  </mc:AlternateContent>
  <bookViews>
    <workbookView xWindow="600" yWindow="60" windowWidth="12120" windowHeight="7125" activeTab="1"/>
  </bookViews>
  <sheets>
    <sheet name="Asset Guidelines" sheetId="2" r:id="rId1"/>
    <sheet name="Meeting Report" sheetId="1" r:id="rId2"/>
    <sheet name="Frozen Asset Report" sheetId="3" r:id="rId3"/>
  </sheets>
  <definedNames>
    <definedName name="_xlnm.Print_Area" localSheetId="0">'Asset Guidelines'!$A$5:$I$53</definedName>
    <definedName name="_xlnm.Print_Area" localSheetId="1">'Meeting Report'!$A$5:$I$80</definedName>
    <definedName name="Print_Asset_Guidelines">'Asset Guidelines'!$A$5:$I$53</definedName>
    <definedName name="Print_Meeting_Report">'Meeting Report'!$A$5:$I$80</definedName>
    <definedName name="_xlnm.Print_Titles" localSheetId="0">'Asset Guidelines'!$1:$6</definedName>
    <definedName name="_xlnm.Print_Titles" localSheetId="1">'Meeting Report'!$1:$6</definedName>
    <definedName name="Titles_Meeting_Report">'Meeting Report'!$5:$6</definedName>
  </definedNames>
  <calcPr calcId="171027"/>
</workbook>
</file>

<file path=xl/calcChain.xml><?xml version="1.0" encoding="utf-8"?>
<calcChain xmlns="http://schemas.openxmlformats.org/spreadsheetml/2006/main">
  <c r="G5" i="2" l="1"/>
  <c r="G12" i="2"/>
  <c r="C48" i="1"/>
  <c r="G26" i="2"/>
  <c r="C49" i="1" s="1"/>
  <c r="G52" i="2"/>
  <c r="C50" i="1"/>
  <c r="H18" i="1"/>
  <c r="H20" i="1"/>
  <c r="H21" i="1" s="1"/>
  <c r="G38" i="2"/>
  <c r="D17" i="2"/>
  <c r="J57" i="3"/>
  <c r="D57" i="3"/>
  <c r="J43" i="3"/>
  <c r="D43" i="3"/>
  <c r="J29" i="3"/>
  <c r="D29" i="3"/>
  <c r="J15" i="3"/>
  <c r="D15" i="3"/>
  <c r="M18" i="2"/>
  <c r="M17" i="2"/>
  <c r="B5" i="2"/>
  <c r="F50" i="2"/>
  <c r="C50" i="2"/>
  <c r="G46" i="2"/>
  <c r="G31" i="2"/>
  <c r="G20" i="2"/>
  <c r="E17" i="2"/>
  <c r="D53" i="1"/>
  <c r="D52" i="1"/>
  <c r="D50" i="1"/>
  <c r="D49" i="1"/>
  <c r="D48" i="1"/>
  <c r="C46" i="1"/>
  <c r="D46" i="1"/>
  <c r="E46" i="1"/>
  <c r="M18" i="1"/>
  <c r="M19" i="1"/>
  <c r="M20" i="1"/>
  <c r="M11" i="1"/>
  <c r="M15" i="1" s="1"/>
  <c r="G11" i="1" s="1"/>
  <c r="H11" i="1" s="1"/>
  <c r="M13" i="1"/>
  <c r="N11" i="1"/>
  <c r="O11" i="1" s="1"/>
  <c r="M12" i="1"/>
  <c r="M14" i="1"/>
  <c r="N12" i="1"/>
  <c r="O12" i="1" s="1"/>
  <c r="D21" i="1"/>
  <c r="N8" i="1"/>
  <c r="G17" i="2" l="1"/>
  <c r="N13" i="1"/>
  <c r="O13" i="1" s="1"/>
  <c r="M16" i="1"/>
  <c r="G12" i="1" s="1"/>
  <c r="G13" i="1" s="1"/>
  <c r="H46" i="1"/>
  <c r="H12" i="1"/>
  <c r="H13" i="1" s="1"/>
  <c r="H23" i="1" s="1"/>
  <c r="N14" i="1"/>
  <c r="O14" i="1" s="1"/>
</calcChain>
</file>

<file path=xl/comments1.xml><?xml version="1.0" encoding="utf-8"?>
<comments xmlns="http://schemas.openxmlformats.org/spreadsheetml/2006/main">
  <authors>
    <author>Gary House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 xml:space="preserve">Page 6, Line 64 (Sales - Gross) - Line 37 - Line 52 - Line 54 (Sales - Gross) - Line 60 (Sales - Gross).  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 xml:space="preserve">Page 6, Line 64 (Sales - Gross) - Line 37 - Line 52 - Line 54 (Sales - Gross) - Line 60 (Sales - Gross).  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10"/>
            <color indexed="12"/>
            <rFont val="Tahoma"/>
            <family val="2"/>
          </rPr>
          <t>TODAY</t>
        </r>
        <r>
          <rPr>
            <b/>
            <sz val="10"/>
            <color indexed="12"/>
            <rFont val="Tahoma"/>
            <family val="2"/>
          </rPr>
          <t>'s Inventory Amount From Accounting Department.</t>
        </r>
      </text>
    </comment>
    <comment ref="D15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10"/>
            <color indexed="12"/>
            <rFont val="Tahoma"/>
            <family val="2"/>
          </rPr>
          <t>TODAY</t>
        </r>
        <r>
          <rPr>
            <b/>
            <sz val="10"/>
            <color indexed="12"/>
            <rFont val="Tahoma"/>
            <family val="2"/>
          </rPr>
          <t>'s CIT Amount From Accounting Department.</t>
        </r>
      </text>
    </comment>
    <comment ref="F15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>Page 6, Line 64 (Sales).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10"/>
            <color indexed="12"/>
            <rFont val="Tahoma"/>
            <family val="2"/>
          </rPr>
          <t>TODAY</t>
        </r>
        <r>
          <rPr>
            <b/>
            <sz val="10"/>
            <color indexed="12"/>
            <rFont val="Tahoma"/>
            <family val="2"/>
          </rPr>
          <t>'s Vehicle Receivables Amount From Accounting Department (Includes Wholesale, Fleet, and Dealer Trades).</t>
        </r>
      </text>
    </comment>
    <comment ref="F16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>Page 6, Line 72 (Sales).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10"/>
            <color indexed="12"/>
            <rFont val="Tahoma"/>
            <family val="2"/>
          </rPr>
          <t>TODAY</t>
        </r>
        <r>
          <rPr>
            <b/>
            <sz val="10"/>
            <color indexed="12"/>
            <rFont val="Tahoma"/>
            <family val="2"/>
          </rPr>
          <t>'s Account #2270 Amount From Accounting Department.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>Page 5, Line 9 Plus Line 45.</t>
        </r>
      </text>
    </comment>
    <comment ref="C25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>Page 6, Line 66 (Sales - Gross) Plus Line 67 (Sales - Gross).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>Page 6, Line 66 (Sales - Gross) Plus Line 67 (Sales - Gross).</t>
        </r>
      </text>
    </comment>
    <comment ref="B26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10"/>
            <color indexed="12"/>
            <rFont val="Tahoma"/>
            <family val="2"/>
          </rPr>
          <t>TODAY</t>
        </r>
        <r>
          <rPr>
            <b/>
            <sz val="10"/>
            <color indexed="12"/>
            <rFont val="Tahoma"/>
            <family val="2"/>
          </rPr>
          <t>'s Inventory Amount From Accounting Department.</t>
        </r>
      </text>
    </comment>
    <comment ref="D31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>From R&amp;R Report 3618 (Labor Only).</t>
        </r>
      </text>
    </comment>
    <comment ref="F31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>Page 5, Service Line 68 (Sales - Gross) Plus Line 69.</t>
        </r>
      </text>
    </comment>
    <comment ref="C38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10"/>
            <color indexed="12"/>
            <rFont val="Tahoma"/>
            <family val="2"/>
          </rPr>
          <t>TODAY</t>
        </r>
        <r>
          <rPr>
            <b/>
            <sz val="10"/>
            <color indexed="12"/>
            <rFont val="Tahoma"/>
            <family val="2"/>
          </rPr>
          <t>'s Account #2200,2209,2212,2210 Amount From Accounting Department.</t>
        </r>
      </text>
    </comment>
    <comment ref="D38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>Page 5, Line 58 Sales (Labor) Plus Line 62 Sales (Labor) Plus Line 65 Sales (Labor).</t>
        </r>
      </text>
    </comment>
    <comment ref="F38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>Page 6, Line 4 (Sales) Plus Line 13 (Sales).</t>
        </r>
      </text>
    </comment>
    <comment ref="D46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>TODAY's  Account #2100, minus Service, Minus Customer #'s 6000, 6065, and 27077.</t>
        </r>
      </text>
    </comment>
    <comment ref="F46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>Page 6, Line 9 (Sales) Plus Line 15 (Sales).</t>
        </r>
      </text>
    </comment>
    <comment ref="C51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>Page 6, Line 10 (Sales - Gross) Plus Line 16 (Sales - Gross).</t>
        </r>
      </text>
    </comment>
    <comment ref="F51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>Page 6, Line 10 (Sales - Gross) Plus Line 16 (Sales - Gross).</t>
        </r>
      </text>
    </comment>
    <comment ref="B52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10"/>
            <color indexed="12"/>
            <rFont val="Tahoma"/>
            <family val="2"/>
          </rPr>
          <t>TODAY</t>
        </r>
        <r>
          <rPr>
            <b/>
            <sz val="10"/>
            <color indexed="12"/>
            <rFont val="Tahoma"/>
            <family val="2"/>
          </rPr>
          <t>'s Inventory Amount From Accounting Department.</t>
        </r>
      </text>
    </comment>
  </commentList>
</comments>
</file>

<file path=xl/comments2.xml><?xml version="1.0" encoding="utf-8"?>
<comments xmlns="http://schemas.openxmlformats.org/spreadsheetml/2006/main">
  <authors>
    <author>Gary House</author>
  </authors>
  <commentList>
    <comment ref="E11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>Includes GAP and Credit Insurance.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>Includes GAP and Credit Insurance.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>Gary House: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</rPr>
          <t>Includes Wholesale Profit/Loss, Fleet Gross, and DX Profit/Loss.</t>
        </r>
      </text>
    </comment>
  </commentList>
</comments>
</file>

<file path=xl/sharedStrings.xml><?xml version="1.0" encoding="utf-8"?>
<sst xmlns="http://schemas.openxmlformats.org/spreadsheetml/2006/main" count="294" uniqueCount="176">
  <si>
    <t>DEPARTMENT MANAGERS' MEETING REPORT TEMPLATE</t>
  </si>
  <si>
    <t>Date:</t>
  </si>
  <si>
    <t>Number of Selling Days Gone:</t>
  </si>
  <si>
    <t>Total Selling Days This Month</t>
  </si>
  <si>
    <t>Remaining selling days</t>
  </si>
  <si>
    <t>Department on Pace For:</t>
  </si>
  <si>
    <t>Deals Sold and Booked Through Accounting</t>
  </si>
  <si>
    <t>BOOKED DEALS</t>
  </si>
  <si>
    <t xml:space="preserve"> VEHICLE GROSS PROFIT</t>
  </si>
  <si>
    <t>FINANCIAL SERVICES GROSS</t>
  </si>
  <si>
    <t>Retail Unit Deliveries</t>
  </si>
  <si>
    <t>Total Retail Gross</t>
  </si>
  <si>
    <t>Unit</t>
  </si>
  <si>
    <t>Gross</t>
  </si>
  <si>
    <t>per unit</t>
  </si>
  <si>
    <t xml:space="preserve">New   </t>
  </si>
  <si>
    <t>New</t>
  </si>
  <si>
    <t xml:space="preserve">Pre-Owned   </t>
  </si>
  <si>
    <t>Pre-Owned</t>
  </si>
  <si>
    <t>Used</t>
  </si>
  <si>
    <t>Pending Deals (in F&amp;I) and Deals Unbooked in Accounting</t>
  </si>
  <si>
    <t>PENDING DEALS</t>
  </si>
  <si>
    <t>Total</t>
  </si>
  <si>
    <t>Estimated % Unbooked Deals To Be Finalized</t>
  </si>
  <si>
    <t>Estimated Misc. Vehicle Gross For Month</t>
  </si>
  <si>
    <t xml:space="preserve"> FIXED GROSS PROFIT</t>
  </si>
  <si>
    <t>Fixed Depts. On Pace For:</t>
  </si>
  <si>
    <t>per day</t>
  </si>
  <si>
    <t xml:space="preserve">Service   </t>
  </si>
  <si>
    <t>Svc</t>
  </si>
  <si>
    <t xml:space="preserve">Collision Center   </t>
  </si>
  <si>
    <t>Body</t>
  </si>
  <si>
    <t xml:space="preserve">Parts   </t>
  </si>
  <si>
    <t>Parts</t>
  </si>
  <si>
    <t>Total Fixed Operations</t>
  </si>
  <si>
    <t>Total Dealership On Pace For Gross Of:</t>
  </si>
  <si>
    <t>Used Vehicles at 60+ Days-in-Stock</t>
  </si>
  <si>
    <t>Number of Units</t>
  </si>
  <si>
    <t>$ Amount</t>
  </si>
  <si>
    <t xml:space="preserve">    Note Action Plan</t>
  </si>
  <si>
    <t xml:space="preserve"> </t>
  </si>
  <si>
    <t>New Vehicles 180+ and 240+ Days-in-Stock</t>
  </si>
  <si>
    <t>Number of Units @ 180+</t>
  </si>
  <si>
    <t>Number of Units @ 240+</t>
  </si>
  <si>
    <t>Receivables</t>
  </si>
  <si>
    <t>31-60 Days</t>
  </si>
  <si>
    <t>61-90 Days</t>
  </si>
  <si>
    <t>Over 90 days</t>
  </si>
  <si>
    <t>Notes Regarding Aged Receivables</t>
  </si>
  <si>
    <t>Contracts in Transit</t>
  </si>
  <si>
    <t>Vehicle Receivables</t>
  </si>
  <si>
    <t>None</t>
  </si>
  <si>
    <t>Wholesale</t>
  </si>
  <si>
    <t>Finance Reserve</t>
  </si>
  <si>
    <t>Factory Incentive</t>
  </si>
  <si>
    <t>Service &amp; Parts</t>
  </si>
  <si>
    <t>Factory Warranty</t>
  </si>
  <si>
    <t xml:space="preserve">Holdback / Misc. Mftr. </t>
  </si>
  <si>
    <t>NSF Check's</t>
  </si>
  <si>
    <t>Inventories</t>
  </si>
  <si>
    <t>Days Supply</t>
  </si>
  <si>
    <t>Guide</t>
  </si>
  <si>
    <t>Notes Regarding Inventory Levels</t>
  </si>
  <si>
    <t>New Vehicle Inventory    (See "Guidelines" Tab)</t>
  </si>
  <si>
    <t>Used Vehicle Inventory           (See "Guidelines" Tab)</t>
  </si>
  <si>
    <t>Parts Inventory                             (See "Guidelines" Tab)</t>
  </si>
  <si>
    <t>Miscellaneous Receivables</t>
  </si>
  <si>
    <t>Days Sales</t>
  </si>
  <si>
    <t>Notes Regarding Miscellaneous Receivables  Levels</t>
  </si>
  <si>
    <t>CIT-Vehicle Receivables           (See "Guidelines" Tab)</t>
  </si>
  <si>
    <t>Finance Reserve Rec.             (See "Guidelines" Tab)</t>
  </si>
  <si>
    <t>Other Key Results Areas (KRA's)</t>
  </si>
  <si>
    <t>Notes Regarding Other Key Results Areas (KRA's)</t>
  </si>
  <si>
    <t>Unusual Expenses</t>
  </si>
  <si>
    <t>Unusual Accounting Entries</t>
  </si>
  <si>
    <t>H.R. Issues (Payroll, Benefits, Insurance, Workers Comp., EEOC, etc.)</t>
  </si>
  <si>
    <t>Increase or Decrease in Headcount</t>
  </si>
  <si>
    <t>Related Payroll Implication(s)</t>
  </si>
  <si>
    <t>Working Capital and/or Reserve Issues</t>
  </si>
  <si>
    <t>Open Repair Orders</t>
  </si>
  <si>
    <t>Open Purchase Orders</t>
  </si>
  <si>
    <t>Overtime Paid</t>
  </si>
  <si>
    <t>Status of any Open Action Items</t>
  </si>
  <si>
    <t>Review Any and All Deals That Exceed Corporate/Dealership Rate and Profit Guidelines (Includes Both Vehicle and Financial Services Guidelines)</t>
  </si>
  <si>
    <t>Has GM &amp; Controller signed all payroll checks or reviewed payroll register?</t>
  </si>
  <si>
    <t>If Applicable, G.M. &amp; Controller sign Corporate DOC and attach</t>
  </si>
  <si>
    <t>Not Applicable</t>
  </si>
  <si>
    <t>Employee Satisfaction Issues</t>
  </si>
  <si>
    <t>Customer Satisfaction Issues</t>
  </si>
  <si>
    <t>Other Issues or Comments for Senior Management Attention</t>
  </si>
  <si>
    <t>Controller Name or Signature</t>
  </si>
  <si>
    <t>General Manager Name or Signature</t>
  </si>
  <si>
    <t>New Vehicle Inventory</t>
  </si>
  <si>
    <t>Contracts In Transit</t>
  </si>
  <si>
    <t>N</t>
  </si>
  <si>
    <t>U</t>
  </si>
  <si>
    <t>CIT &amp; Vehicle Receivables</t>
  </si>
  <si>
    <t>Used Vehicle Inventory</t>
  </si>
  <si>
    <t>Fixed Operations</t>
  </si>
  <si>
    <t>Days</t>
  </si>
  <si>
    <t>Warranty Receivables</t>
  </si>
  <si>
    <t>Body Shop Receivables</t>
  </si>
  <si>
    <t>Parts Wholesale Receivables</t>
  </si>
  <si>
    <t xml:space="preserve">Date:  </t>
  </si>
  <si>
    <t>ASSET GUIDELINE CALCULATIONS</t>
  </si>
  <si>
    <t>Vehicle Sales Operations</t>
  </si>
  <si>
    <t>New Vehicle Inventory Days Supply</t>
  </si>
  <si>
    <t>Retail Cost of Sales (Previous 3 months)**</t>
  </si>
  <si>
    <t>**Note: F/S Sales Less F/S Gross (Less Packs In Other Income)</t>
  </si>
  <si>
    <t xml:space="preserve">Vehicle Sales Receivables </t>
  </si>
  <si>
    <t>New &amp; Used Vehicle Sales - Prior Mo.</t>
  </si>
  <si>
    <t>Finance Reserve Receivables</t>
  </si>
  <si>
    <t>Prior Mo. Fin. Res. Inc.</t>
  </si>
  <si>
    <t>Used Vehicle Inventory Days Supply</t>
  </si>
  <si>
    <t>WIP Labor  Per Dept. WIP Report</t>
  </si>
  <si>
    <t>Work in Process - Service - Days</t>
  </si>
  <si>
    <t>Work in Process - Body Shop - Days</t>
  </si>
  <si>
    <t>Warranty Receivables - Days Supply Against Sales</t>
  </si>
  <si>
    <t xml:space="preserve"> Warranty Labor Sales -Prior Mo.</t>
  </si>
  <si>
    <t>Warranty Parts Sales - Prior Mo.</t>
  </si>
  <si>
    <t>Body Shop Receivables - Days Supply Against Sales</t>
  </si>
  <si>
    <t>Body Shop Department Labor &amp; Misc. Sales - Prior Mo.</t>
  </si>
  <si>
    <t>Body Shop Parts Sales - Prior Mo.</t>
  </si>
  <si>
    <t>Parts Wholesale Receivables - Days Supply vs. Sales</t>
  </si>
  <si>
    <t>Parts Inventory Days Supply</t>
  </si>
  <si>
    <t>Parts          Inventory</t>
  </si>
  <si>
    <t>Parts Cost of Sales (Previous 3 months)**</t>
  </si>
  <si>
    <t>Department Labor Cost of Sales - Prior Mo.</t>
  </si>
  <si>
    <t>Wholesale Parts Sales -                  Prior Mo.</t>
  </si>
  <si>
    <t>Additional Notes Regarding Vehicle Inventories:</t>
  </si>
  <si>
    <t>POTENTIAL RESERVES AT MONTH-END IF NOT COLLECTED</t>
  </si>
  <si>
    <t>NONE</t>
  </si>
  <si>
    <t>FROZEN ASSET REPORT</t>
  </si>
  <si>
    <t>10 OLDEST OPEN CONTRACTS</t>
  </si>
  <si>
    <t>10 OLDEST OPEN VEHICLE A/R</t>
  </si>
  <si>
    <t>#</t>
  </si>
  <si>
    <t>Date</t>
  </si>
  <si>
    <t>Name</t>
  </si>
  <si>
    <t>$$$ Balance</t>
  </si>
  <si>
    <t>TOTAL</t>
  </si>
  <si>
    <t>10 OLDEST OPEN P&amp;S A/R</t>
  </si>
  <si>
    <t>10 OLDEST OPEN BODY SHOP A/R</t>
  </si>
  <si>
    <t>10 OLDEST OPEN WARRANTY CLAIMS</t>
  </si>
  <si>
    <t>10 OLDEST OPEN FINANCE RESERVE A/R</t>
  </si>
  <si>
    <t>10 OLDEST NEW VEHICLES (Excluding Demos)</t>
  </si>
  <si>
    <t>10 OLDEST USED VEHICLES</t>
  </si>
  <si>
    <t>Make &amp; Model</t>
  </si>
  <si>
    <t>Inv. Cost</t>
  </si>
  <si>
    <t>How many vehicles are available for sale on your used car display today?</t>
  </si>
  <si>
    <t>$</t>
  </si>
  <si>
    <t>How many vehicles are in your used car inventory (G/L) today?</t>
  </si>
  <si>
    <t>How many vehicles on your display do not have titles today?</t>
  </si>
  <si>
    <t>Name: _______________________________________</t>
  </si>
  <si>
    <t>Date: __________</t>
  </si>
  <si>
    <t>Group: ________ Member #: _____</t>
  </si>
  <si>
    <t>JULY</t>
  </si>
  <si>
    <t xml:space="preserve">TOTAL OF $                </t>
  </si>
  <si>
    <t>AUG</t>
  </si>
  <si>
    <t>N/A</t>
  </si>
  <si>
    <t>NA/</t>
  </si>
  <si>
    <t>EST 20,000.00 PER CAR</t>
  </si>
  <si>
    <t># TAKEN FROM ASSET GUIDE</t>
  </si>
  <si>
    <t>PRIOR MONTH INFO 09-12-07</t>
  </si>
  <si>
    <t>None NEED HELP FROM DOOLEY</t>
  </si>
  <si>
    <t>HYUNDAI, KIA</t>
  </si>
  <si>
    <t>3700, HIGHLAND, HONDA, CHEVY</t>
  </si>
  <si>
    <t>NISSAN</t>
  </si>
  <si>
    <t>Service Days This Month:</t>
  </si>
  <si>
    <t>Service Days Gone:</t>
  </si>
  <si>
    <t>Note Action Plan</t>
  </si>
  <si>
    <t>SEPT</t>
  </si>
  <si>
    <t>LILY'S= 455.09, MELVINDALE=867.85</t>
  </si>
  <si>
    <t>ABC Toyota</t>
  </si>
  <si>
    <t>Garry House &amp; Associates Co.</t>
  </si>
  <si>
    <t xml:space="preserve">   Dealership Resources Professionals</t>
  </si>
  <si>
    <t xml:space="preserve">   Management Advisory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</si>
</sst>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&quot;$&quot;#,##0"/>
    <numFmt numFmtId="168" formatCode="0.0_);[Red]\(0.0\)"/>
    <numFmt numFmtId="169" formatCode="0.0"/>
    <numFmt numFmtId="170" formatCode="mmmm\ d\,\ yyyy"/>
    <numFmt numFmtId="171" formatCode="_(* #,##0.0_);_(* \(#,##0.0\);_(* &quot;-&quot;??_);_(@_)"/>
    <numFmt numFmtId="172" formatCode="#,##0.0_);[Red]\(#,##0.0\)"/>
  </numFmts>
  <fonts count="44">
    <font>
      <sz val="12"/>
      <name val="Arial"/>
    </font>
    <font>
      <sz val="12"/>
      <name val="Arial"/>
      <family val="2"/>
    </font>
    <font>
      <b/>
      <sz val="18"/>
      <name val="Boca Raton ICG Solid"/>
    </font>
    <font>
      <sz val="14"/>
      <name val="Britannic Bold"/>
      <family val="2"/>
    </font>
    <font>
      <b/>
      <sz val="10"/>
      <name val="Britannic Bold"/>
      <family val="2"/>
    </font>
    <font>
      <b/>
      <sz val="16"/>
      <color indexed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sz val="11"/>
      <color indexed="12"/>
      <name val="Arial"/>
      <family val="2"/>
    </font>
    <font>
      <b/>
      <sz val="12"/>
      <color indexed="12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4"/>
      <color indexed="10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b/>
      <u/>
      <sz val="12"/>
      <name val="Arial Black"/>
      <family val="2"/>
    </font>
    <font>
      <b/>
      <sz val="14"/>
      <color indexed="17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12"/>
      <name val="Tahoma"/>
      <family val="2"/>
    </font>
    <font>
      <b/>
      <u/>
      <sz val="10"/>
      <color indexed="12"/>
      <name val="Tahoma"/>
      <family val="2"/>
    </font>
    <font>
      <sz val="24"/>
      <color rgb="FFFF0000"/>
      <name val="Arial Black"/>
      <family val="2"/>
    </font>
    <font>
      <sz val="18"/>
      <color theme="1"/>
      <name val="Arial Black"/>
      <family val="2"/>
    </font>
    <font>
      <sz val="20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5" fillId="0" borderId="0"/>
    <xf numFmtId="9" fontId="1" fillId="0" borderId="0" applyFont="0" applyFill="0" applyBorder="0" applyAlignment="0" applyProtection="0"/>
  </cellStyleXfs>
  <cellXfs count="396">
    <xf numFmtId="0" fontId="0" fillId="0" borderId="0" xfId="0"/>
    <xf numFmtId="0" fontId="8" fillId="0" borderId="1" xfId="0" applyFont="1" applyFill="1" applyBorder="1" applyAlignment="1" applyProtection="1">
      <alignment horizontal="center" vertical="center"/>
      <protection locked="0"/>
    </xf>
    <xf numFmtId="6" fontId="14" fillId="0" borderId="1" xfId="1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6" fontId="14" fillId="0" borderId="2" xfId="1" applyNumberFormat="1" applyFont="1" applyFill="1" applyBorder="1" applyAlignment="1" applyProtection="1">
      <alignment horizontal="center" vertical="center"/>
      <protection locked="0"/>
    </xf>
    <xf numFmtId="6" fontId="14" fillId="0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hidden="1"/>
    </xf>
    <xf numFmtId="0" fontId="28" fillId="0" borderId="0" xfId="0" applyFont="1" applyFill="1" applyAlignment="1" applyProtection="1">
      <alignment vertical="center"/>
      <protection hidden="1"/>
    </xf>
    <xf numFmtId="0" fontId="27" fillId="0" borderId="0" xfId="0" applyFont="1" applyFill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horizontal="centerContinuous"/>
      <protection hidden="1"/>
    </xf>
    <xf numFmtId="0" fontId="3" fillId="0" borderId="5" xfId="0" applyFont="1" applyFill="1" applyBorder="1" applyAlignment="1" applyProtection="1">
      <alignment horizontal="centerContinuous"/>
      <protection hidden="1"/>
    </xf>
    <xf numFmtId="0" fontId="3" fillId="0" borderId="6" xfId="0" applyFont="1" applyFill="1" applyBorder="1" applyAlignment="1" applyProtection="1">
      <alignment horizontal="centerContinuous"/>
      <protection hidden="1"/>
    </xf>
    <xf numFmtId="0" fontId="3" fillId="0" borderId="0" xfId="0" applyFont="1" applyProtection="1">
      <protection hidden="1"/>
    </xf>
    <xf numFmtId="0" fontId="5" fillId="0" borderId="7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right"/>
      <protection hidden="1"/>
    </xf>
    <xf numFmtId="0" fontId="7" fillId="0" borderId="0" xfId="0" applyFont="1" applyFill="1" applyBorder="1" applyAlignment="1" applyProtection="1">
      <alignment horizontal="right"/>
      <protection hidden="1"/>
    </xf>
    <xf numFmtId="0" fontId="9" fillId="0" borderId="8" xfId="0" applyFont="1" applyFill="1" applyBorder="1" applyProtection="1">
      <protection hidden="1"/>
    </xf>
    <xf numFmtId="0" fontId="9" fillId="0" borderId="0" xfId="0" applyFont="1" applyProtection="1">
      <protection hidden="1"/>
    </xf>
    <xf numFmtId="43" fontId="9" fillId="0" borderId="0" xfId="1" applyFont="1" applyProtection="1">
      <protection hidden="1"/>
    </xf>
    <xf numFmtId="0" fontId="11" fillId="0" borderId="7" xfId="0" applyFont="1" applyFill="1" applyBorder="1" applyAlignment="1" applyProtection="1">
      <alignment horizontal="left"/>
      <protection hidden="1"/>
    </xf>
    <xf numFmtId="0" fontId="11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right"/>
      <protection hidden="1"/>
    </xf>
    <xf numFmtId="15" fontId="12" fillId="0" borderId="0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9" fillId="0" borderId="8" xfId="0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quotePrefix="1" applyFont="1" applyFill="1" applyBorder="1" applyAlignment="1" applyProtection="1">
      <alignment horizontal="center" vertical="center" wrapText="1"/>
      <protection hidden="1"/>
    </xf>
    <xf numFmtId="0" fontId="6" fillId="0" borderId="9" xfId="0" quotePrefix="1" applyFont="1" applyFill="1" applyBorder="1" applyAlignment="1" applyProtection="1">
      <alignment horizontal="center" vertical="center" wrapText="1"/>
      <protection hidden="1"/>
    </xf>
    <xf numFmtId="0" fontId="9" fillId="0" borderId="10" xfId="0" applyFont="1" applyFill="1" applyBorder="1" applyAlignment="1" applyProtection="1">
      <alignment vertical="center"/>
      <protection hidden="1"/>
    </xf>
    <xf numFmtId="0" fontId="10" fillId="0" borderId="10" xfId="0" quotePrefix="1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right" vertical="center"/>
      <protection hidden="1"/>
    </xf>
    <xf numFmtId="164" fontId="6" fillId="0" borderId="10" xfId="2" applyNumberFormat="1" applyFont="1" applyFill="1" applyBorder="1" applyAlignment="1" applyProtection="1">
      <alignment horizontal="center" vertical="center"/>
      <protection hidden="1"/>
    </xf>
    <xf numFmtId="3" fontId="7" fillId="0" borderId="10" xfId="1" applyNumberFormat="1" applyFont="1" applyFill="1" applyBorder="1" applyAlignment="1" applyProtection="1">
      <alignment horizontal="center" vertical="center"/>
      <protection hidden="1"/>
    </xf>
    <xf numFmtId="6" fontId="7" fillId="0" borderId="10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quotePrefix="1" applyFont="1" applyFill="1" applyBorder="1" applyAlignment="1" applyProtection="1">
      <alignment horizontal="right" vertical="center"/>
      <protection hidden="1"/>
    </xf>
    <xf numFmtId="3" fontId="6" fillId="0" borderId="1" xfId="2" quotePrefix="1" applyNumberFormat="1" applyFont="1" applyFill="1" applyBorder="1" applyAlignment="1" applyProtection="1">
      <alignment horizontal="center" vertical="center" wrapText="1"/>
      <protection hidden="1"/>
    </xf>
    <xf numFmtId="164" fontId="6" fillId="0" borderId="0" xfId="2" applyNumberFormat="1" applyFont="1" applyFill="1" applyBorder="1" applyAlignment="1" applyProtection="1">
      <alignment horizontal="left" vertical="center" wrapText="1"/>
      <protection hidden="1"/>
    </xf>
    <xf numFmtId="165" fontId="6" fillId="0" borderId="0" xfId="1" applyNumberFormat="1" applyFont="1" applyFill="1" applyBorder="1" applyAlignment="1" applyProtection="1">
      <alignment vertical="top"/>
      <protection hidden="1"/>
    </xf>
    <xf numFmtId="164" fontId="7" fillId="0" borderId="10" xfId="2" applyNumberFormat="1" applyFont="1" applyFill="1" applyBorder="1" applyAlignment="1" applyProtection="1">
      <alignment horizontal="center" vertical="center"/>
      <protection hidden="1"/>
    </xf>
    <xf numFmtId="6" fontId="7" fillId="0" borderId="10" xfId="2" applyNumberFormat="1" applyFont="1" applyFill="1" applyBorder="1" applyAlignment="1" applyProtection="1">
      <alignment horizontal="center" vertical="center"/>
      <protection hidden="1"/>
    </xf>
    <xf numFmtId="0" fontId="9" fillId="0" borderId="8" xfId="0" applyFont="1" applyFill="1" applyBorder="1" applyAlignment="1" applyProtection="1">
      <alignment vertical="top"/>
      <protection hidden="1"/>
    </xf>
    <xf numFmtId="0" fontId="9" fillId="0" borderId="0" xfId="0" applyFont="1" applyAlignment="1" applyProtection="1">
      <alignment vertical="top"/>
      <protection hidden="1"/>
    </xf>
    <xf numFmtId="0" fontId="9" fillId="0" borderId="7" xfId="0" applyFont="1" applyFill="1" applyBorder="1" applyAlignment="1" applyProtection="1">
      <alignment vertical="top"/>
      <protection hidden="1"/>
    </xf>
    <xf numFmtId="0" fontId="7" fillId="0" borderId="11" xfId="0" applyFont="1" applyFill="1" applyBorder="1" applyAlignment="1" applyProtection="1">
      <alignment horizontal="right" vertical="center"/>
      <protection hidden="1"/>
    </xf>
    <xf numFmtId="164" fontId="9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vertical="top"/>
      <protection hidden="1"/>
    </xf>
    <xf numFmtId="0" fontId="7" fillId="0" borderId="11" xfId="0" quotePrefix="1" applyFont="1" applyFill="1" applyBorder="1" applyAlignment="1" applyProtection="1">
      <alignment horizontal="right" vertical="center"/>
      <protection hidden="1"/>
    </xf>
    <xf numFmtId="164" fontId="6" fillId="0" borderId="0" xfId="2" quotePrefix="1" applyNumberFormat="1" applyFont="1" applyFill="1" applyBorder="1" applyAlignment="1" applyProtection="1">
      <alignment horizontal="right" vertical="center"/>
      <protection hidden="1"/>
    </xf>
    <xf numFmtId="0" fontId="9" fillId="0" borderId="0" xfId="0" applyFont="1" applyFill="1" applyBorder="1" applyAlignment="1" applyProtection="1">
      <alignment horizontal="right" vertical="center"/>
      <protection hidden="1"/>
    </xf>
    <xf numFmtId="164" fontId="9" fillId="0" borderId="0" xfId="2" applyNumberFormat="1" applyFont="1" applyFill="1" applyBorder="1" applyAlignment="1" applyProtection="1">
      <alignment horizontal="left" vertical="center"/>
      <protection hidden="1"/>
    </xf>
    <xf numFmtId="164" fontId="6" fillId="0" borderId="0" xfId="2" applyNumberFormat="1" applyFont="1" applyFill="1" applyBorder="1" applyAlignment="1" applyProtection="1">
      <alignment horizontal="left" vertical="center"/>
      <protection hidden="1"/>
    </xf>
    <xf numFmtId="164" fontId="6" fillId="0" borderId="0" xfId="2" applyNumberFormat="1" applyFont="1" applyFill="1" applyBorder="1" applyAlignment="1" applyProtection="1">
      <alignment horizontal="right"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164" fontId="9" fillId="0" borderId="0" xfId="2" applyNumberFormat="1" applyFont="1" applyFill="1" applyBorder="1" applyAlignment="1" applyProtection="1">
      <alignment horizontal="left" vertical="center" wrapText="1"/>
      <protection hidden="1"/>
    </xf>
    <xf numFmtId="0" fontId="13" fillId="0" borderId="0" xfId="0" quotePrefix="1" applyFont="1" applyFill="1" applyBorder="1" applyAlignment="1" applyProtection="1">
      <alignment horizontal="center" vertical="center" wrapText="1"/>
      <protection hidden="1"/>
    </xf>
    <xf numFmtId="165" fontId="9" fillId="0" borderId="0" xfId="0" applyNumberFormat="1" applyFont="1" applyFill="1" applyBorder="1" applyAlignment="1" applyProtection="1">
      <alignment vertical="center"/>
      <protection hidden="1"/>
    </xf>
    <xf numFmtId="6" fontId="13" fillId="0" borderId="1" xfId="2" applyNumberFormat="1" applyFont="1" applyFill="1" applyBorder="1" applyAlignment="1" applyProtection="1">
      <alignment horizontal="center" vertical="center"/>
      <protection hidden="1"/>
    </xf>
    <xf numFmtId="164" fontId="9" fillId="0" borderId="0" xfId="2" applyNumberFormat="1" applyFont="1" applyFill="1" applyBorder="1" applyAlignment="1" applyProtection="1">
      <alignment horizontal="center"/>
      <protection hidden="1"/>
    </xf>
    <xf numFmtId="6" fontId="7" fillId="0" borderId="10" xfId="2" applyNumberFormat="1" applyFont="1" applyFill="1" applyBorder="1" applyAlignment="1" applyProtection="1">
      <alignment horizontal="center"/>
      <protection hidden="1"/>
    </xf>
    <xf numFmtId="3" fontId="9" fillId="0" borderId="0" xfId="2" applyNumberFormat="1" applyFont="1" applyFill="1" applyBorder="1" applyAlignment="1" applyProtection="1">
      <alignment horizontal="center" vertical="center"/>
      <protection hidden="1"/>
    </xf>
    <xf numFmtId="164" fontId="17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0" borderId="8" xfId="0" applyFont="1" applyFill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21" fillId="0" borderId="7" xfId="0" applyFont="1" applyFill="1" applyBorder="1" applyAlignment="1" applyProtection="1">
      <alignment horizontal="right" vertical="center"/>
      <protection hidden="1"/>
    </xf>
    <xf numFmtId="0" fontId="6" fillId="0" borderId="1" xfId="0" quotePrefix="1" applyFont="1" applyFill="1" applyBorder="1" applyAlignment="1" applyProtection="1">
      <alignment horizontal="center" vertical="center"/>
      <protection hidden="1"/>
    </xf>
    <xf numFmtId="164" fontId="9" fillId="0" borderId="0" xfId="2" applyNumberFormat="1" applyFont="1" applyFill="1" applyBorder="1" applyAlignment="1" applyProtection="1">
      <alignment horizontal="right"/>
      <protection hidden="1"/>
    </xf>
    <xf numFmtId="164" fontId="9" fillId="0" borderId="0" xfId="2" applyNumberFormat="1" applyFont="1" applyFill="1" applyBorder="1" applyProtection="1">
      <protection hidden="1"/>
    </xf>
    <xf numFmtId="0" fontId="9" fillId="0" borderId="7" xfId="0" applyFont="1" applyFill="1" applyBorder="1" applyProtection="1">
      <protection hidden="1"/>
    </xf>
    <xf numFmtId="0" fontId="9" fillId="0" borderId="12" xfId="0" applyFont="1" applyFill="1" applyBorder="1" applyProtection="1">
      <protection hidden="1"/>
    </xf>
    <xf numFmtId="0" fontId="24" fillId="0" borderId="13" xfId="0" quotePrefix="1" applyFont="1" applyFill="1" applyBorder="1" applyAlignment="1" applyProtection="1">
      <alignment horizontal="left" vertical="center" wrapText="1" indent="1"/>
      <protection hidden="1"/>
    </xf>
    <xf numFmtId="0" fontId="24" fillId="0" borderId="13" xfId="0" applyFont="1" applyFill="1" applyBorder="1" applyAlignment="1" applyProtection="1">
      <alignment horizontal="left" vertical="center" wrapText="1" indent="1"/>
      <protection hidden="1"/>
    </xf>
    <xf numFmtId="0" fontId="9" fillId="0" borderId="14" xfId="0" applyFont="1" applyFill="1" applyBorder="1" applyProtection="1">
      <protection hidden="1"/>
    </xf>
    <xf numFmtId="0" fontId="24" fillId="0" borderId="0" xfId="0" quotePrefix="1" applyFont="1" applyFill="1" applyBorder="1" applyAlignment="1" applyProtection="1">
      <alignment horizontal="left" vertical="center" wrapText="1" indent="1"/>
      <protection hidden="1"/>
    </xf>
    <xf numFmtId="0" fontId="24" fillId="0" borderId="0" xfId="0" applyFont="1" applyFill="1" applyBorder="1" applyAlignment="1" applyProtection="1">
      <alignment horizontal="left" vertical="center" wrapText="1" indent="1"/>
      <protection hidden="1"/>
    </xf>
    <xf numFmtId="0" fontId="25" fillId="0" borderId="7" xfId="0" applyFont="1" applyFill="1" applyBorder="1" applyAlignment="1" applyProtection="1">
      <alignment horizontal="centerContinuous" vertical="center"/>
      <protection hidden="1"/>
    </xf>
    <xf numFmtId="0" fontId="24" fillId="0" borderId="0" xfId="0" applyFont="1" applyFill="1" applyBorder="1" applyAlignment="1" applyProtection="1">
      <alignment horizontal="centerContinuous" vertical="center"/>
      <protection hidden="1"/>
    </xf>
    <xf numFmtId="0" fontId="24" fillId="0" borderId="8" xfId="0" applyFont="1" applyFill="1" applyBorder="1" applyAlignment="1" applyProtection="1">
      <alignment horizontal="centerContinuous" vertical="center"/>
      <protection hidden="1"/>
    </xf>
    <xf numFmtId="0" fontId="10" fillId="0" borderId="15" xfId="0" applyFont="1" applyFill="1" applyBorder="1" applyAlignment="1" applyProtection="1">
      <alignment horizontal="center" vertical="center"/>
      <protection hidden="1"/>
    </xf>
    <xf numFmtId="0" fontId="6" fillId="0" borderId="16" xfId="0" quotePrefix="1" applyFont="1" applyFill="1" applyBorder="1" applyAlignment="1" applyProtection="1">
      <alignment horizontal="center" vertical="center"/>
      <protection hidden="1"/>
    </xf>
    <xf numFmtId="0" fontId="6" fillId="0" borderId="17" xfId="0" applyFont="1" applyFill="1" applyBorder="1" applyAlignment="1" applyProtection="1">
      <alignment horizontal="left" vertical="center" indent="1"/>
      <protection hidden="1"/>
    </xf>
    <xf numFmtId="0" fontId="6" fillId="0" borderId="18" xfId="0" applyFont="1" applyFill="1" applyBorder="1" applyAlignment="1" applyProtection="1">
      <alignment horizontal="left" vertical="center" indent="1"/>
      <protection hidden="1"/>
    </xf>
    <xf numFmtId="165" fontId="6" fillId="2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8" xfId="0" quotePrefix="1" applyFont="1" applyFill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167" fontId="10" fillId="0" borderId="20" xfId="1" applyNumberFormat="1" applyFont="1" applyFill="1" applyBorder="1" applyAlignment="1" applyProtection="1">
      <alignment horizontal="center" vertical="center"/>
      <protection hidden="1"/>
    </xf>
    <xf numFmtId="165" fontId="6" fillId="0" borderId="21" xfId="1" applyNumberFormat="1" applyFont="1" applyFill="1" applyBorder="1" applyAlignment="1" applyProtection="1">
      <alignment vertical="top"/>
      <protection hidden="1"/>
    </xf>
    <xf numFmtId="165" fontId="6" fillId="0" borderId="22" xfId="1" applyNumberFormat="1" applyFont="1" applyFill="1" applyBorder="1" applyAlignment="1" applyProtection="1">
      <alignment vertical="top"/>
      <protection hidden="1"/>
    </xf>
    <xf numFmtId="6" fontId="7" fillId="3" borderId="23" xfId="2" applyNumberFormat="1" applyFont="1" applyFill="1" applyBorder="1" applyAlignment="1" applyProtection="1">
      <alignment horizontal="center" vertical="center"/>
      <protection hidden="1"/>
    </xf>
    <xf numFmtId="0" fontId="20" fillId="0" borderId="16" xfId="0" applyFont="1" applyFill="1" applyBorder="1" applyAlignment="1" applyProtection="1">
      <alignment horizontal="center" vertical="center" wrapText="1"/>
      <protection hidden="1"/>
    </xf>
    <xf numFmtId="0" fontId="20" fillId="0" borderId="24" xfId="0" quotePrefix="1" applyFont="1" applyFill="1" applyBorder="1" applyAlignment="1" applyProtection="1">
      <alignment horizontal="center" vertical="center" wrapText="1"/>
      <protection hidden="1"/>
    </xf>
    <xf numFmtId="168" fontId="7" fillId="0" borderId="25" xfId="1" applyNumberFormat="1" applyFont="1" applyFill="1" applyBorder="1" applyAlignment="1" applyProtection="1">
      <alignment horizontal="center" vertical="center"/>
      <protection hidden="1"/>
    </xf>
    <xf numFmtId="0" fontId="20" fillId="0" borderId="18" xfId="0" quotePrefix="1" applyFont="1" applyFill="1" applyBorder="1" applyAlignment="1" applyProtection="1">
      <alignment horizontal="center" vertical="center" wrapText="1"/>
      <protection hidden="1"/>
    </xf>
    <xf numFmtId="168" fontId="7" fillId="0" borderId="1" xfId="1" applyNumberFormat="1" applyFont="1" applyFill="1" applyBorder="1" applyAlignment="1" applyProtection="1">
      <alignment horizontal="center" vertical="center"/>
      <protection hidden="1"/>
    </xf>
    <xf numFmtId="0" fontId="20" fillId="0" borderId="26" xfId="0" quotePrefix="1" applyFont="1" applyFill="1" applyBorder="1" applyAlignment="1" applyProtection="1">
      <alignment horizontal="center" vertical="center" wrapText="1"/>
      <protection hidden="1"/>
    </xf>
    <xf numFmtId="168" fontId="7" fillId="0" borderId="20" xfId="1" applyNumberFormat="1" applyFont="1" applyFill="1" applyBorder="1" applyAlignment="1" applyProtection="1">
      <alignment horizontal="center" vertical="center"/>
      <protection hidden="1"/>
    </xf>
    <xf numFmtId="0" fontId="10" fillId="0" borderId="15" xfId="0" applyFont="1" applyFill="1" applyBorder="1" applyAlignment="1" applyProtection="1">
      <alignment horizontal="center" vertical="center" wrapText="1"/>
      <protection hidden="1"/>
    </xf>
    <xf numFmtId="165" fontId="20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17" xfId="0" quotePrefix="1" applyFont="1" applyFill="1" applyBorder="1" applyAlignment="1" applyProtection="1">
      <alignment horizontal="center" vertical="center" wrapText="1"/>
      <protection hidden="1"/>
    </xf>
    <xf numFmtId="169" fontId="7" fillId="0" borderId="27" xfId="1" applyNumberFormat="1" applyFont="1" applyFill="1" applyBorder="1" applyAlignment="1" applyProtection="1">
      <alignment horizontal="center" vertical="center"/>
      <protection hidden="1"/>
    </xf>
    <xf numFmtId="169" fontId="7" fillId="0" borderId="28" xfId="1" applyNumberFormat="1" applyFont="1" applyFill="1" applyBorder="1" applyAlignment="1" applyProtection="1">
      <alignment horizontal="center" vertical="center"/>
      <protection hidden="1"/>
    </xf>
    <xf numFmtId="0" fontId="20" fillId="0" borderId="13" xfId="0" quotePrefix="1" applyFont="1" applyFill="1" applyBorder="1" applyAlignment="1" applyProtection="1">
      <alignment horizontal="center" vertical="center" wrapText="1"/>
      <protection hidden="1"/>
    </xf>
    <xf numFmtId="169" fontId="7" fillId="0" borderId="13" xfId="1" applyNumberFormat="1" applyFont="1" applyFill="1" applyBorder="1" applyAlignment="1" applyProtection="1">
      <alignment horizontal="center" vertical="center"/>
      <protection hidden="1"/>
    </xf>
    <xf numFmtId="169" fontId="7" fillId="0" borderId="13" xfId="0" applyNumberFormat="1" applyFont="1" applyFill="1" applyBorder="1" applyAlignment="1" applyProtection="1">
      <alignment horizontal="center" vertical="center"/>
      <protection hidden="1"/>
    </xf>
    <xf numFmtId="169" fontId="24" fillId="0" borderId="13" xfId="0" applyNumberFormat="1" applyFont="1" applyFill="1" applyBorder="1" applyAlignment="1" applyProtection="1">
      <alignment horizontal="left" vertical="center" wrapText="1" indent="1"/>
      <protection hidden="1"/>
    </xf>
    <xf numFmtId="0" fontId="23" fillId="0" borderId="13" xfId="0" applyFont="1" applyFill="1" applyBorder="1" applyAlignment="1" applyProtection="1">
      <alignment horizontal="left" vertical="center" wrapText="1" indent="1"/>
      <protection hidden="1"/>
    </xf>
    <xf numFmtId="0" fontId="20" fillId="0" borderId="0" xfId="0" quotePrefix="1" applyFont="1" applyFill="1" applyBorder="1" applyAlignment="1" applyProtection="1">
      <alignment horizontal="center" vertical="center" wrapText="1"/>
      <protection hidden="1"/>
    </xf>
    <xf numFmtId="169" fontId="7" fillId="0" borderId="0" xfId="1" applyNumberFormat="1" applyFont="1" applyFill="1" applyBorder="1" applyAlignment="1" applyProtection="1">
      <alignment horizontal="center" vertical="center"/>
      <protection hidden="1"/>
    </xf>
    <xf numFmtId="169" fontId="7" fillId="0" borderId="0" xfId="0" applyNumberFormat="1" applyFont="1" applyFill="1" applyBorder="1" applyAlignment="1" applyProtection="1">
      <alignment horizontal="center" vertical="center"/>
      <protection hidden="1"/>
    </xf>
    <xf numFmtId="169" fontId="24" fillId="0" borderId="0" xfId="0" applyNumberFormat="1" applyFont="1" applyFill="1" applyBorder="1" applyAlignment="1" applyProtection="1">
      <alignment horizontal="left" vertical="center" wrapText="1" indent="1"/>
      <protection hidden="1"/>
    </xf>
    <xf numFmtId="0" fontId="23" fillId="0" borderId="0" xfId="0" applyFont="1" applyFill="1" applyBorder="1" applyAlignment="1" applyProtection="1">
      <alignment horizontal="left" vertical="center" wrapText="1" indent="1"/>
      <protection hidden="1"/>
    </xf>
    <xf numFmtId="0" fontId="6" fillId="0" borderId="7" xfId="0" applyFont="1" applyFill="1" applyBorder="1" applyAlignment="1" applyProtection="1">
      <alignment horizontal="center" vertical="center"/>
      <protection hidden="1"/>
    </xf>
    <xf numFmtId="0" fontId="9" fillId="0" borderId="8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7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9" fillId="0" borderId="29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9" fillId="0" borderId="13" xfId="0" applyFont="1" applyFill="1" applyBorder="1" applyProtection="1">
      <protection hidden="1"/>
    </xf>
    <xf numFmtId="0" fontId="35" fillId="0" borderId="0" xfId="3"/>
    <xf numFmtId="0" fontId="20" fillId="0" borderId="10" xfId="3" quotePrefix="1" applyFont="1" applyBorder="1" applyAlignment="1">
      <alignment horizontal="centerContinuous"/>
    </xf>
    <xf numFmtId="0" fontId="35" fillId="0" borderId="15" xfId="3" applyBorder="1" applyAlignment="1">
      <alignment horizontal="centerContinuous"/>
    </xf>
    <xf numFmtId="0" fontId="35" fillId="0" borderId="30" xfId="3" applyBorder="1" applyAlignment="1">
      <alignment horizontal="centerContinuous"/>
    </xf>
    <xf numFmtId="0" fontId="35" fillId="0" borderId="31" xfId="3" applyBorder="1" applyAlignment="1">
      <alignment horizontal="centerContinuous"/>
    </xf>
    <xf numFmtId="0" fontId="20" fillId="0" borderId="15" xfId="3" applyFont="1" applyBorder="1" applyAlignment="1">
      <alignment horizontal="centerContinuous"/>
    </xf>
    <xf numFmtId="0" fontId="20" fillId="0" borderId="10" xfId="3" applyFont="1" applyBorder="1" applyAlignment="1">
      <alignment horizontal="center"/>
    </xf>
    <xf numFmtId="0" fontId="20" fillId="0" borderId="10" xfId="3" quotePrefix="1" applyFont="1" applyBorder="1" applyAlignment="1">
      <alignment horizontal="center" wrapText="1"/>
    </xf>
    <xf numFmtId="0" fontId="20" fillId="0" borderId="32" xfId="3" applyFont="1" applyBorder="1" applyAlignment="1">
      <alignment horizontal="center"/>
    </xf>
    <xf numFmtId="0" fontId="28" fillId="0" borderId="33" xfId="3" applyFont="1" applyBorder="1"/>
    <xf numFmtId="0" fontId="28" fillId="0" borderId="27" xfId="3" applyFont="1" applyBorder="1"/>
    <xf numFmtId="8" fontId="28" fillId="0" borderId="27" xfId="3" applyNumberFormat="1" applyFont="1" applyBorder="1"/>
    <xf numFmtId="0" fontId="20" fillId="0" borderId="34" xfId="3" applyFont="1" applyBorder="1" applyAlignment="1">
      <alignment horizontal="center"/>
    </xf>
    <xf numFmtId="0" fontId="28" fillId="0" borderId="35" xfId="3" applyFont="1" applyBorder="1"/>
    <xf numFmtId="0" fontId="28" fillId="0" borderId="1" xfId="3" applyFont="1" applyBorder="1"/>
    <xf numFmtId="8" fontId="28" fillId="0" borderId="1" xfId="3" applyNumberFormat="1" applyFont="1" applyBorder="1"/>
    <xf numFmtId="0" fontId="35" fillId="0" borderId="36" xfId="3" applyBorder="1"/>
    <xf numFmtId="0" fontId="20" fillId="0" borderId="37" xfId="3" quotePrefix="1" applyFont="1" applyBorder="1" applyAlignment="1">
      <alignment horizontal="left"/>
    </xf>
    <xf numFmtId="0" fontId="35" fillId="0" borderId="38" xfId="3" applyBorder="1"/>
    <xf numFmtId="8" fontId="21" fillId="0" borderId="38" xfId="3" applyNumberFormat="1" applyFont="1" applyBorder="1"/>
    <xf numFmtId="8" fontId="21" fillId="0" borderId="38" xfId="0" applyNumberFormat="1" applyFont="1" applyBorder="1"/>
    <xf numFmtId="0" fontId="20" fillId="0" borderId="0" xfId="3" applyFont="1"/>
    <xf numFmtId="0" fontId="35" fillId="0" borderId="1" xfId="3" applyBorder="1"/>
    <xf numFmtId="0" fontId="20" fillId="0" borderId="31" xfId="3" applyFont="1" applyBorder="1"/>
    <xf numFmtId="0" fontId="20" fillId="0" borderId="0" xfId="3" quotePrefix="1" applyFont="1" applyAlignment="1">
      <alignment horizontal="left"/>
    </xf>
    <xf numFmtId="0" fontId="20" fillId="0" borderId="0" xfId="3" applyFont="1" applyAlignment="1">
      <alignment horizontal="right"/>
    </xf>
    <xf numFmtId="6" fontId="15" fillId="3" borderId="1" xfId="1" applyNumberFormat="1" applyFont="1" applyFill="1" applyBorder="1" applyAlignment="1" applyProtection="1">
      <alignment horizontal="center" vertical="center"/>
      <protection locked="0"/>
    </xf>
    <xf numFmtId="6" fontId="14" fillId="3" borderId="1" xfId="1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15" fontId="8" fillId="3" borderId="10" xfId="0" applyNumberFormat="1" applyFont="1" applyFill="1" applyBorder="1" applyAlignment="1" applyProtection="1">
      <alignment horizontal="center"/>
      <protection locked="0"/>
    </xf>
    <xf numFmtId="3" fontId="8" fillId="3" borderId="1" xfId="2" applyNumberFormat="1" applyFont="1" applyFill="1" applyBorder="1" applyAlignment="1" applyProtection="1">
      <alignment horizontal="center" vertical="center"/>
      <protection locked="0"/>
    </xf>
    <xf numFmtId="6" fontId="14" fillId="3" borderId="1" xfId="2" applyNumberFormat="1" applyFont="1" applyFill="1" applyBorder="1" applyAlignment="1" applyProtection="1">
      <alignment horizontal="center" vertical="center"/>
      <protection locked="0"/>
    </xf>
    <xf numFmtId="6" fontId="14" fillId="3" borderId="9" xfId="2" applyNumberFormat="1" applyFont="1" applyFill="1" applyBorder="1" applyAlignment="1" applyProtection="1">
      <alignment horizontal="center" vertical="center"/>
      <protection locked="0"/>
    </xf>
    <xf numFmtId="166" fontId="8" fillId="3" borderId="1" xfId="4" applyNumberFormat="1" applyFont="1" applyFill="1" applyBorder="1" applyAlignment="1" applyProtection="1">
      <alignment horizontal="center" vertical="center" wrapText="1"/>
      <protection locked="0"/>
    </xf>
    <xf numFmtId="6" fontId="15" fillId="3" borderId="10" xfId="2" applyNumberFormat="1" applyFont="1" applyFill="1" applyBorder="1" applyAlignment="1" applyProtection="1">
      <alignment horizontal="center" vertical="center"/>
      <protection locked="0"/>
    </xf>
    <xf numFmtId="6" fontId="7" fillId="4" borderId="10" xfId="2" applyNumberFormat="1" applyFont="1" applyFill="1" applyBorder="1" applyAlignment="1" applyProtection="1">
      <alignment horizontal="center" vertical="center" wrapText="1"/>
      <protection hidden="1"/>
    </xf>
    <xf numFmtId="6" fontId="15" fillId="3" borderId="1" xfId="2" applyNumberFormat="1" applyFont="1" applyFill="1" applyBorder="1" applyAlignment="1" applyProtection="1">
      <alignment horizontal="center" vertical="center"/>
      <protection locked="0"/>
    </xf>
    <xf numFmtId="6" fontId="14" fillId="3" borderId="27" xfId="1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</xf>
    <xf numFmtId="170" fontId="17" fillId="0" borderId="5" xfId="0" quotePrefix="1" applyNumberFormat="1" applyFont="1" applyFill="1" applyBorder="1" applyAlignment="1" applyProtection="1">
      <alignment horizontal="right" vertical="center"/>
    </xf>
    <xf numFmtId="0" fontId="0" fillId="0" borderId="6" xfId="0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/>
    </xf>
    <xf numFmtId="0" fontId="18" fillId="0" borderId="0" xfId="0" applyFont="1" applyBorder="1" applyAlignment="1" applyProtection="1"/>
    <xf numFmtId="170" fontId="17" fillId="0" borderId="0" xfId="0" quotePrefix="1" applyNumberFormat="1" applyFont="1" applyFill="1" applyBorder="1" applyAlignment="1" applyProtection="1">
      <alignment horizontal="right" vertical="center"/>
    </xf>
    <xf numFmtId="15" fontId="7" fillId="0" borderId="0" xfId="0" applyNumberFormat="1" applyFont="1" applyFill="1" applyBorder="1" applyAlignment="1" applyProtection="1">
      <alignment horizontal="center" vertical="center"/>
    </xf>
    <xf numFmtId="15" fontId="13" fillId="0" borderId="0" xfId="0" applyNumberFormat="1" applyFont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169" fontId="10" fillId="0" borderId="1" xfId="0" applyNumberFormat="1" applyFont="1" applyFill="1" applyBorder="1" applyAlignment="1" applyProtection="1">
      <alignment horizontal="center" vertical="center"/>
    </xf>
    <xf numFmtId="169" fontId="33" fillId="0" borderId="1" xfId="0" applyNumberFormat="1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</xf>
    <xf numFmtId="165" fontId="13" fillId="0" borderId="1" xfId="1" applyNumberFormat="1" applyFont="1" applyFill="1" applyBorder="1" applyAlignment="1" applyProtection="1">
      <alignment vertical="center"/>
    </xf>
    <xf numFmtId="43" fontId="0" fillId="0" borderId="39" xfId="0" applyNumberFormat="1" applyFill="1" applyBorder="1" applyAlignment="1" applyProtection="1">
      <alignment horizontal="center" vertical="center"/>
    </xf>
    <xf numFmtId="43" fontId="27" fillId="0" borderId="40" xfId="0" applyNumberFormat="1" applyFont="1" applyFill="1" applyBorder="1" applyAlignment="1" applyProtection="1">
      <alignment horizontal="center" vertical="center"/>
    </xf>
    <xf numFmtId="43" fontId="0" fillId="0" borderId="27" xfId="0" applyNumberFormat="1" applyFill="1" applyBorder="1" applyAlignment="1" applyProtection="1">
      <alignment horizontal="center" vertical="center"/>
    </xf>
    <xf numFmtId="43" fontId="27" fillId="0" borderId="27" xfId="0" applyNumberFormat="1" applyFont="1" applyFill="1" applyBorder="1" applyAlignment="1" applyProtection="1">
      <alignment horizontal="center" vertical="center"/>
    </xf>
    <xf numFmtId="6" fontId="10" fillId="0" borderId="1" xfId="1" applyNumberFormat="1" applyFont="1" applyFill="1" applyBorder="1" applyAlignment="1" applyProtection="1">
      <alignment horizontal="center" vertical="center"/>
    </xf>
    <xf numFmtId="40" fontId="10" fillId="0" borderId="27" xfId="0" applyNumberFormat="1" applyFont="1" applyFill="1" applyBorder="1" applyAlignment="1" applyProtection="1">
      <alignment horizontal="center" vertical="center"/>
    </xf>
    <xf numFmtId="40" fontId="33" fillId="0" borderId="27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vertical="center"/>
    </xf>
    <xf numFmtId="165" fontId="20" fillId="0" borderId="0" xfId="1" applyNumberFormat="1" applyFont="1" applyFill="1" applyBorder="1" applyAlignment="1" applyProtection="1">
      <alignment vertical="center"/>
    </xf>
    <xf numFmtId="43" fontId="20" fillId="0" borderId="0" xfId="0" applyNumberFormat="1" applyFont="1" applyFill="1" applyBorder="1" applyAlignment="1" applyProtection="1">
      <alignment horizontal="center" vertical="center"/>
    </xf>
    <xf numFmtId="43" fontId="30" fillId="0" borderId="0" xfId="0" applyNumberFormat="1" applyFont="1" applyFill="1" applyBorder="1" applyAlignment="1" applyProtection="1">
      <alignment horizontal="center" vertical="center"/>
    </xf>
    <xf numFmtId="165" fontId="0" fillId="0" borderId="1" xfId="1" applyNumberFormat="1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39" fontId="10" fillId="0" borderId="1" xfId="0" applyNumberFormat="1" applyFont="1" applyFill="1" applyBorder="1" applyAlignment="1" applyProtection="1">
      <alignment horizontal="center" vertical="center"/>
    </xf>
    <xf numFmtId="39" fontId="33" fillId="0" borderId="1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0" fontId="21" fillId="0" borderId="1" xfId="0" quotePrefix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 applyProtection="1">
      <alignment horizontal="center" vertical="center"/>
    </xf>
    <xf numFmtId="43" fontId="10" fillId="0" borderId="1" xfId="1" applyNumberFormat="1" applyFont="1" applyFill="1" applyBorder="1" applyAlignment="1" applyProtection="1">
      <alignment horizontal="center" vertical="center"/>
    </xf>
    <xf numFmtId="39" fontId="33" fillId="0" borderId="1" xfId="1" applyNumberFormat="1" applyFont="1" applyFill="1" applyBorder="1" applyAlignment="1" applyProtection="1">
      <alignment horizontal="center" vertical="center"/>
    </xf>
    <xf numFmtId="165" fontId="31" fillId="0" borderId="0" xfId="1" applyNumberFormat="1" applyFont="1" applyFill="1" applyBorder="1" applyAlignment="1" applyProtection="1">
      <alignment horizontal="center" vertical="center"/>
    </xf>
    <xf numFmtId="165" fontId="31" fillId="0" borderId="0" xfId="1" applyNumberFormat="1" applyFont="1" applyFill="1" applyBorder="1" applyAlignment="1" applyProtection="1">
      <alignment vertical="center"/>
    </xf>
    <xf numFmtId="43" fontId="20" fillId="0" borderId="0" xfId="1" applyNumberFormat="1" applyFont="1" applyFill="1" applyBorder="1" applyAlignment="1" applyProtection="1">
      <alignment horizontal="center" vertical="center"/>
    </xf>
    <xf numFmtId="43" fontId="27" fillId="0" borderId="0" xfId="1" applyNumberFormat="1" applyFont="1" applyFill="1" applyBorder="1" applyAlignment="1" applyProtection="1">
      <alignment horizontal="center" vertical="center"/>
    </xf>
    <xf numFmtId="0" fontId="10" fillId="0" borderId="0" xfId="0" quotePrefix="1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10" fillId="0" borderId="1" xfId="0" quotePrefix="1" applyFont="1" applyFill="1" applyBorder="1" applyAlignment="1" applyProtection="1">
      <alignment horizontal="center" vertical="center" wrapText="1"/>
    </xf>
    <xf numFmtId="0" fontId="28" fillId="0" borderId="8" xfId="0" applyFont="1" applyFill="1" applyBorder="1" applyAlignment="1" applyProtection="1">
      <alignment vertical="center"/>
    </xf>
    <xf numFmtId="172" fontId="10" fillId="0" borderId="27" xfId="1" applyNumberFormat="1" applyFont="1" applyFill="1" applyBorder="1" applyAlignment="1" applyProtection="1">
      <alignment horizontal="center" vertical="center"/>
    </xf>
    <xf numFmtId="172" fontId="33" fillId="0" borderId="27" xfId="1" applyNumberFormat="1" applyFont="1" applyFill="1" applyBorder="1" applyAlignment="1" applyProtection="1">
      <alignment horizontal="center" vertical="center"/>
    </xf>
    <xf numFmtId="165" fontId="0" fillId="0" borderId="0" xfId="1" applyNumberFormat="1" applyFont="1" applyFill="1" applyBorder="1" applyAlignment="1" applyProtection="1">
      <alignment vertical="center"/>
    </xf>
    <xf numFmtId="165" fontId="0" fillId="0" borderId="0" xfId="1" applyNumberFormat="1" applyFont="1" applyFill="1" applyBorder="1" applyAlignment="1" applyProtection="1">
      <alignment horizontal="center" vertical="center"/>
    </xf>
    <xf numFmtId="171" fontId="20" fillId="0" borderId="0" xfId="1" applyNumberFormat="1" applyFont="1" applyFill="1" applyBorder="1" applyAlignment="1" applyProtection="1">
      <alignment horizontal="center" vertical="center"/>
    </xf>
    <xf numFmtId="171" fontId="27" fillId="0" borderId="0" xfId="1" applyNumberFormat="1" applyFont="1" applyFill="1" applyBorder="1" applyAlignment="1" applyProtection="1">
      <alignment horizontal="center" vertical="center"/>
    </xf>
    <xf numFmtId="0" fontId="28" fillId="0" borderId="7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27" fillId="0" borderId="13" xfId="0" applyFont="1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43" fontId="0" fillId="0" borderId="0" xfId="0" applyNumberFormat="1" applyFill="1" applyAlignment="1" applyProtection="1">
      <alignment vertical="center"/>
      <protection locked="0"/>
    </xf>
    <xf numFmtId="0" fontId="36" fillId="0" borderId="0" xfId="0" applyFont="1" applyFill="1" applyAlignment="1" applyProtection="1">
      <alignment vertical="center"/>
      <protection locked="0"/>
    </xf>
    <xf numFmtId="0" fontId="28" fillId="0" borderId="0" xfId="0" applyFont="1" applyFill="1" applyAlignment="1" applyProtection="1">
      <alignment vertical="center"/>
      <protection locked="0"/>
    </xf>
    <xf numFmtId="6" fontId="13" fillId="0" borderId="1" xfId="2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43" fontId="3" fillId="0" borderId="0" xfId="1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43" fontId="9" fillId="0" borderId="0" xfId="1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43" fontId="9" fillId="0" borderId="0" xfId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top"/>
      <protection locked="0"/>
    </xf>
    <xf numFmtId="43" fontId="9" fillId="0" borderId="0" xfId="1" applyFont="1" applyAlignment="1" applyProtection="1">
      <alignment vertical="top"/>
      <protection locked="0"/>
    </xf>
    <xf numFmtId="3" fontId="9" fillId="0" borderId="0" xfId="0" applyNumberFormat="1" applyFont="1" applyAlignment="1" applyProtection="1">
      <alignment vertical="top"/>
      <protection locked="0"/>
    </xf>
    <xf numFmtId="0" fontId="17" fillId="0" borderId="0" xfId="0" applyFont="1" applyAlignment="1" applyProtection="1">
      <alignment vertical="center"/>
      <protection locked="0"/>
    </xf>
    <xf numFmtId="43" fontId="17" fillId="0" borderId="0" xfId="1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3" fontId="9" fillId="0" borderId="0" xfId="1" applyFont="1" applyAlignment="1" applyProtection="1">
      <alignment horizontal="center" vertical="center"/>
      <protection locked="0"/>
    </xf>
    <xf numFmtId="167" fontId="41" fillId="0" borderId="0" xfId="0" applyNumberFormat="1" applyFont="1" applyAlignment="1" applyProtection="1">
      <alignment vertical="center" wrapText="1"/>
    </xf>
    <xf numFmtId="167" fontId="43" fillId="0" borderId="0" xfId="0" applyNumberFormat="1" applyFont="1" applyAlignment="1" applyProtection="1">
      <alignment vertical="center" wrapText="1"/>
    </xf>
    <xf numFmtId="167" fontId="43" fillId="0" borderId="0" xfId="0" applyNumberFormat="1" applyFont="1" applyBorder="1" applyAlignment="1" applyProtection="1">
      <alignment vertical="center" wrapText="1"/>
    </xf>
    <xf numFmtId="0" fontId="9" fillId="0" borderId="0" xfId="0" applyFont="1" applyAlignment="1" applyProtection="1">
      <alignment horizontal="center"/>
      <protection hidden="1"/>
    </xf>
    <xf numFmtId="167" fontId="41" fillId="0" borderId="0" xfId="0" applyNumberFormat="1" applyFont="1" applyAlignment="1" applyProtection="1">
      <alignment horizontal="left" vertical="center" wrapText="1"/>
    </xf>
    <xf numFmtId="167" fontId="42" fillId="0" borderId="0" xfId="0" applyNumberFormat="1" applyFont="1" applyAlignment="1" applyProtection="1">
      <alignment horizontal="left" vertical="center" wrapText="1"/>
    </xf>
    <xf numFmtId="167" fontId="42" fillId="0" borderId="0" xfId="0" applyNumberFormat="1" applyFont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center"/>
    </xf>
    <xf numFmtId="0" fontId="18" fillId="0" borderId="5" xfId="0" applyFont="1" applyBorder="1" applyAlignment="1" applyProtection="1"/>
    <xf numFmtId="15" fontId="7" fillId="0" borderId="5" xfId="0" applyNumberFormat="1" applyFont="1" applyFill="1" applyBorder="1" applyAlignment="1" applyProtection="1">
      <alignment horizontal="center" vertical="center"/>
    </xf>
    <xf numFmtId="15" fontId="13" fillId="0" borderId="5" xfId="0" applyNumberFormat="1" applyFont="1" applyBorder="1" applyAlignment="1" applyProtection="1">
      <alignment vertical="center"/>
    </xf>
    <xf numFmtId="0" fontId="7" fillId="0" borderId="0" xfId="0" quotePrefix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32" fillId="0" borderId="7" xfId="0" quotePrefix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0" fillId="0" borderId="7" xfId="0" quotePrefix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6" fontId="14" fillId="0" borderId="2" xfId="1" applyNumberFormat="1" applyFont="1" applyFill="1" applyBorder="1" applyAlignment="1" applyProtection="1">
      <alignment horizontal="center" vertical="center"/>
      <protection locked="0"/>
    </xf>
    <xf numFmtId="6" fontId="14" fillId="0" borderId="35" xfId="1" applyNumberFormat="1" applyFont="1" applyFill="1" applyBorder="1" applyAlignment="1" applyProtection="1">
      <alignment horizontal="center" vertical="center"/>
      <protection locked="0"/>
    </xf>
    <xf numFmtId="165" fontId="29" fillId="0" borderId="2" xfId="1" quotePrefix="1" applyNumberFormat="1" applyFont="1" applyFill="1" applyBorder="1" applyAlignment="1" applyProtection="1">
      <alignment horizontal="center" vertical="center" shrinkToFit="1"/>
    </xf>
    <xf numFmtId="0" fontId="29" fillId="0" borderId="44" xfId="0" applyFont="1" applyFill="1" applyBorder="1" applyAlignment="1" applyProtection="1">
      <alignment horizontal="center" vertical="center" shrinkToFit="1"/>
    </xf>
    <xf numFmtId="0" fontId="29" fillId="0" borderId="35" xfId="0" applyFont="1" applyFill="1" applyBorder="1" applyAlignment="1" applyProtection="1">
      <alignment horizontal="center" vertical="center" shrinkToFit="1"/>
    </xf>
    <xf numFmtId="0" fontId="7" fillId="0" borderId="40" xfId="0" quotePrefix="1" applyFont="1" applyFill="1" applyBorder="1" applyAlignment="1" applyProtection="1">
      <alignment horizontal="center" vertical="center" wrapText="1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0" fontId="20" fillId="0" borderId="2" xfId="0" quotePrefix="1" applyFont="1" applyFill="1" applyBorder="1" applyAlignment="1" applyProtection="1">
      <alignment horizontal="center" vertical="center"/>
    </xf>
    <xf numFmtId="0" fontId="20" fillId="0" borderId="44" xfId="0" applyFont="1" applyFill="1" applyBorder="1" applyAlignment="1" applyProtection="1">
      <alignment horizontal="center" vertical="center"/>
    </xf>
    <xf numFmtId="0" fontId="20" fillId="0" borderId="35" xfId="0" applyFont="1" applyFill="1" applyBorder="1" applyAlignment="1" applyProtection="1">
      <alignment horizontal="center" vertical="center"/>
    </xf>
    <xf numFmtId="165" fontId="0" fillId="0" borderId="2" xfId="1" applyNumberFormat="1" applyFont="1" applyFill="1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0" fontId="13" fillId="0" borderId="2" xfId="0" quotePrefix="1" applyFont="1" applyFill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</xf>
    <xf numFmtId="165" fontId="10" fillId="0" borderId="2" xfId="1" quotePrefix="1" applyNumberFormat="1" applyFont="1" applyFill="1" applyBorder="1" applyAlignment="1" applyProtection="1">
      <alignment horizontal="center" vertical="center"/>
    </xf>
    <xf numFmtId="165" fontId="10" fillId="0" borderId="35" xfId="1" applyNumberFormat="1" applyFont="1" applyFill="1" applyBorder="1" applyAlignment="1" applyProtection="1">
      <alignment horizontal="center" vertical="center"/>
    </xf>
    <xf numFmtId="0" fontId="10" fillId="0" borderId="40" xfId="0" applyFont="1" applyFill="1" applyBorder="1" applyAlignment="1" applyProtection="1">
      <alignment horizontal="center" vertical="center" wrapText="1"/>
    </xf>
    <xf numFmtId="0" fontId="10" fillId="0" borderId="39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7" fillId="0" borderId="40" xfId="0" applyFont="1" applyFill="1" applyBorder="1" applyAlignment="1" applyProtection="1">
      <alignment horizontal="center" vertical="center" wrapText="1"/>
    </xf>
    <xf numFmtId="0" fontId="33" fillId="0" borderId="40" xfId="0" applyFont="1" applyFill="1" applyBorder="1" applyAlignment="1" applyProtection="1">
      <alignment horizontal="center" vertical="center" wrapText="1"/>
    </xf>
    <xf numFmtId="0" fontId="33" fillId="0" borderId="39" xfId="0" applyFont="1" applyFill="1" applyBorder="1" applyAlignment="1" applyProtection="1">
      <alignment horizontal="center" vertical="center" wrapText="1"/>
    </xf>
    <xf numFmtId="0" fontId="33" fillId="0" borderId="27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</xf>
    <xf numFmtId="0" fontId="21" fillId="0" borderId="2" xfId="0" quotePrefix="1" applyFont="1" applyFill="1" applyBorder="1" applyAlignment="1" applyProtection="1">
      <alignment horizontal="center" vertical="center" wrapText="1"/>
    </xf>
    <xf numFmtId="0" fontId="21" fillId="0" borderId="35" xfId="0" applyFont="1" applyFill="1" applyBorder="1" applyAlignment="1" applyProtection="1">
      <alignment horizontal="center" vertical="center" wrapText="1"/>
    </xf>
    <xf numFmtId="0" fontId="10" fillId="0" borderId="2" xfId="0" quotePrefix="1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/>
    </xf>
    <xf numFmtId="6" fontId="10" fillId="0" borderId="2" xfId="1" applyNumberFormat="1" applyFont="1" applyFill="1" applyBorder="1" applyAlignment="1" applyProtection="1">
      <alignment horizontal="center" vertical="center"/>
    </xf>
    <xf numFmtId="6" fontId="10" fillId="0" borderId="35" xfId="1" applyNumberFormat="1" applyFont="1" applyFill="1" applyBorder="1" applyAlignment="1" applyProtection="1">
      <alignment horizontal="center" vertical="center"/>
    </xf>
    <xf numFmtId="6" fontId="14" fillId="3" borderId="2" xfId="1" applyNumberFormat="1" applyFont="1" applyFill="1" applyBorder="1" applyAlignment="1" applyProtection="1">
      <alignment horizontal="center" vertical="center"/>
      <protection locked="0"/>
    </xf>
    <xf numFmtId="6" fontId="14" fillId="3" borderId="35" xfId="1" applyNumberFormat="1" applyFont="1" applyFill="1" applyBorder="1" applyAlignment="1" applyProtection="1">
      <alignment horizontal="center" vertical="center"/>
      <protection locked="0"/>
    </xf>
    <xf numFmtId="0" fontId="10" fillId="0" borderId="43" xfId="0" quotePrefix="1" applyFont="1" applyFill="1" applyBorder="1" applyAlignment="1" applyProtection="1">
      <alignment horizontal="center" vertical="center"/>
    </xf>
    <xf numFmtId="0" fontId="10" fillId="0" borderId="43" xfId="0" applyFont="1" applyBorder="1" applyAlignment="1" applyProtection="1">
      <alignment horizontal="center" vertical="center"/>
    </xf>
    <xf numFmtId="0" fontId="10" fillId="0" borderId="43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35" xfId="0" applyFont="1" applyFill="1" applyBorder="1" applyAlignment="1" applyProtection="1">
      <alignment horizontal="center" vertical="center" wrapText="1"/>
    </xf>
    <xf numFmtId="0" fontId="7" fillId="0" borderId="2" xfId="0" quotePrefix="1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horizontal="center" vertical="center"/>
    </xf>
    <xf numFmtId="0" fontId="26" fillId="0" borderId="35" xfId="0" applyFont="1" applyBorder="1" applyAlignment="1" applyProtection="1">
      <alignment vertical="center"/>
    </xf>
    <xf numFmtId="0" fontId="10" fillId="0" borderId="2" xfId="0" quotePrefix="1" applyFont="1" applyFill="1" applyBorder="1" applyAlignment="1" applyProtection="1">
      <alignment horizontal="center" vertical="center" wrapText="1"/>
    </xf>
    <xf numFmtId="0" fontId="10" fillId="0" borderId="35" xfId="0" applyFont="1" applyFill="1" applyBorder="1" applyAlignment="1" applyProtection="1">
      <alignment horizontal="center" vertical="center" wrapText="1"/>
    </xf>
    <xf numFmtId="0" fontId="7" fillId="0" borderId="7" xfId="0" quotePrefix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6" fillId="0" borderId="54" xfId="0" quotePrefix="1" applyFont="1" applyFill="1" applyBorder="1" applyAlignment="1" applyProtection="1">
      <alignment horizontal="right" vertical="center"/>
      <protection hidden="1"/>
    </xf>
    <xf numFmtId="0" fontId="0" fillId="0" borderId="11" xfId="0" applyFill="1" applyBorder="1" applyAlignment="1" applyProtection="1">
      <alignment horizontal="right" vertical="center"/>
      <protection hidden="1"/>
    </xf>
    <xf numFmtId="0" fontId="5" fillId="0" borderId="15" xfId="0" applyFont="1" applyFill="1" applyBorder="1" applyAlignment="1" applyProtection="1">
      <alignment horizontal="center"/>
      <protection locked="0"/>
    </xf>
    <xf numFmtId="0" fontId="18" fillId="0" borderId="30" xfId="0" applyFont="1" applyBorder="1" applyAlignment="1" applyProtection="1">
      <protection locked="0"/>
    </xf>
    <xf numFmtId="0" fontId="18" fillId="0" borderId="31" xfId="0" applyFont="1" applyBorder="1" applyAlignment="1" applyProtection="1">
      <protection locked="0"/>
    </xf>
    <xf numFmtId="0" fontId="6" fillId="0" borderId="7" xfId="0" quotePrefix="1" applyFont="1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hidden="1"/>
    </xf>
    <xf numFmtId="0" fontId="6" fillId="0" borderId="54" xfId="0" quotePrefix="1" applyFont="1" applyFill="1" applyBorder="1" applyAlignment="1" applyProtection="1">
      <alignment horizontal="center" vertical="center"/>
      <protection hidden="1"/>
    </xf>
    <xf numFmtId="0" fontId="13" fillId="0" borderId="21" xfId="0" applyFont="1" applyFill="1" applyBorder="1" applyAlignment="1" applyProtection="1">
      <alignment horizontal="center" vertical="center"/>
      <protection hidden="1"/>
    </xf>
    <xf numFmtId="0" fontId="0" fillId="0" borderId="21" xfId="0" applyFill="1" applyBorder="1" applyAlignment="1" applyProtection="1">
      <alignment horizontal="center" vertical="center"/>
      <protection hidden="1"/>
    </xf>
    <xf numFmtId="0" fontId="6" fillId="0" borderId="7" xfId="0" quotePrefix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164" fontId="6" fillId="0" borderId="54" xfId="2" quotePrefix="1" applyNumberFormat="1" applyFont="1" applyFill="1" applyBorder="1" applyAlignment="1" applyProtection="1">
      <alignment horizontal="center" vertical="center" wrapText="1"/>
      <protection hidden="1"/>
    </xf>
    <xf numFmtId="0" fontId="0" fillId="0" borderId="54" xfId="0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right" vertical="center"/>
      <protection hidden="1"/>
    </xf>
    <xf numFmtId="0" fontId="18" fillId="0" borderId="11" xfId="0" applyFont="1" applyFill="1" applyBorder="1" applyAlignment="1" applyProtection="1">
      <alignment vertical="center"/>
      <protection hidden="1"/>
    </xf>
    <xf numFmtId="0" fontId="7" fillId="0" borderId="0" xfId="0" quotePrefix="1" applyFont="1" applyFill="1" applyBorder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164" fontId="13" fillId="0" borderId="0" xfId="2" quotePrefix="1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Fill="1" applyBorder="1" applyAlignment="1" applyProtection="1">
      <alignment horizontal="right" vertical="center"/>
      <protection hidden="1"/>
    </xf>
    <xf numFmtId="164" fontId="9" fillId="0" borderId="0" xfId="2" applyNumberFormat="1" applyFont="1" applyFill="1" applyBorder="1" applyAlignment="1" applyProtection="1">
      <alignment horizontal="left" vertical="center" wrapText="1"/>
      <protection hidden="1"/>
    </xf>
    <xf numFmtId="0" fontId="22" fillId="0" borderId="2" xfId="0" applyFont="1" applyFill="1" applyBorder="1" applyAlignment="1" applyProtection="1">
      <alignment horizontal="left" vertical="center" wrapText="1" indent="1"/>
      <protection locked="0"/>
    </xf>
    <xf numFmtId="0" fontId="22" fillId="0" borderId="44" xfId="0" applyFont="1" applyFill="1" applyBorder="1" applyAlignment="1" applyProtection="1">
      <alignment horizontal="left" vertical="center" wrapText="1" indent="1"/>
      <protection locked="0"/>
    </xf>
    <xf numFmtId="0" fontId="22" fillId="0" borderId="47" xfId="0" applyFont="1" applyFill="1" applyBorder="1" applyAlignment="1" applyProtection="1">
      <alignment horizontal="left" vertical="center" wrapText="1" indent="1"/>
      <protection locked="0"/>
    </xf>
    <xf numFmtId="3" fontId="19" fillId="0" borderId="1" xfId="2" applyNumberFormat="1" applyFont="1" applyFill="1" applyBorder="1" applyAlignment="1" applyProtection="1">
      <alignment horizontal="center" vertical="center"/>
      <protection hidden="1"/>
    </xf>
    <xf numFmtId="0" fontId="20" fillId="0" borderId="1" xfId="0" applyFont="1" applyFill="1" applyBorder="1" applyAlignment="1" applyProtection="1">
      <alignment horizontal="center" vertical="center"/>
      <protection hidden="1"/>
    </xf>
    <xf numFmtId="0" fontId="22" fillId="0" borderId="1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Border="1" applyAlignment="1" applyProtection="1">
      <alignment horizontal="center" vertical="center"/>
      <protection hidden="1"/>
    </xf>
    <xf numFmtId="0" fontId="23" fillId="0" borderId="1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Border="1" applyAlignment="1" applyProtection="1">
      <protection hidden="1"/>
    </xf>
    <xf numFmtId="0" fontId="24" fillId="0" borderId="2" xfId="0" applyFont="1" applyFill="1" applyBorder="1" applyAlignment="1" applyProtection="1">
      <alignment horizontal="left" vertical="center" wrapText="1" indent="1"/>
    </xf>
    <xf numFmtId="0" fontId="24" fillId="0" borderId="44" xfId="0" applyFont="1" applyFill="1" applyBorder="1" applyAlignment="1" applyProtection="1">
      <alignment horizontal="left" vertical="center" wrapText="1" indent="1"/>
    </xf>
    <xf numFmtId="0" fontId="24" fillId="0" borderId="35" xfId="0" applyFont="1" applyFill="1" applyBorder="1" applyAlignment="1" applyProtection="1">
      <alignment horizontal="left" vertical="center" wrapText="1" indent="1"/>
    </xf>
    <xf numFmtId="0" fontId="10" fillId="0" borderId="30" xfId="0" quotePrefix="1" applyFont="1" applyFill="1" applyBorder="1" applyAlignment="1" applyProtection="1">
      <alignment horizontal="center" vertical="center"/>
      <protection hidden="1"/>
    </xf>
    <xf numFmtId="0" fontId="10" fillId="0" borderId="30" xfId="0" applyFont="1" applyFill="1" applyBorder="1" applyAlignment="1" applyProtection="1">
      <alignment horizontal="center" vertical="center"/>
      <protection hidden="1"/>
    </xf>
    <xf numFmtId="0" fontId="26" fillId="0" borderId="31" xfId="0" applyFont="1" applyFill="1" applyBorder="1" applyAlignment="1" applyProtection="1">
      <alignment horizontal="center" vertical="center"/>
      <protection hidden="1"/>
    </xf>
    <xf numFmtId="0" fontId="22" fillId="0" borderId="3" xfId="0" applyFont="1" applyFill="1" applyBorder="1" applyAlignment="1" applyProtection="1">
      <alignment horizontal="left" vertical="center" wrapText="1" indent="1"/>
      <protection locked="0"/>
    </xf>
    <xf numFmtId="0" fontId="22" fillId="0" borderId="43" xfId="0" applyFont="1" applyFill="1" applyBorder="1" applyAlignment="1" applyProtection="1">
      <alignment horizontal="left" vertical="center" wrapText="1" indent="1"/>
      <protection locked="0"/>
    </xf>
    <xf numFmtId="0" fontId="22" fillId="0" borderId="49" xfId="0" applyFont="1" applyFill="1" applyBorder="1" applyAlignment="1" applyProtection="1">
      <alignment horizontal="left" vertical="center" wrapText="1" indent="1"/>
      <protection locked="0"/>
    </xf>
    <xf numFmtId="169" fontId="24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42" xfId="0" applyFont="1" applyFill="1" applyBorder="1" applyAlignment="1" applyProtection="1">
      <alignment horizontal="left" vertical="center" wrapText="1" indent="1"/>
      <protection locked="0"/>
    </xf>
    <xf numFmtId="0" fontId="23" fillId="0" borderId="45" xfId="0" applyFont="1" applyFill="1" applyBorder="1" applyAlignment="1" applyProtection="1">
      <alignment horizontal="left" vertical="center" wrapText="1" indent="1"/>
      <protection locked="0"/>
    </xf>
    <xf numFmtId="16" fontId="10" fillId="0" borderId="30" xfId="0" quotePrefix="1" applyNumberFormat="1" applyFont="1" applyFill="1" applyBorder="1" applyAlignment="1" applyProtection="1">
      <alignment horizontal="center" vertical="center" wrapText="1"/>
      <protection hidden="1"/>
    </xf>
    <xf numFmtId="0" fontId="26" fillId="0" borderId="30" xfId="0" applyFont="1" applyFill="1" applyBorder="1" applyAlignment="1" applyProtection="1">
      <alignment horizontal="center"/>
      <protection hidden="1"/>
    </xf>
    <xf numFmtId="0" fontId="26" fillId="0" borderId="31" xfId="0" applyFont="1" applyFill="1" applyBorder="1" applyAlignment="1" applyProtection="1">
      <alignment horizontal="center"/>
      <protection hidden="1"/>
    </xf>
    <xf numFmtId="169" fontId="24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51" xfId="0" applyFont="1" applyFill="1" applyBorder="1" applyAlignment="1" applyProtection="1">
      <alignment horizontal="left" vertical="center" wrapText="1" indent="1"/>
      <protection locked="0"/>
    </xf>
    <xf numFmtId="0" fontId="23" fillId="0" borderId="52" xfId="0" applyFont="1" applyFill="1" applyBorder="1" applyAlignment="1" applyProtection="1">
      <alignment horizontal="left" vertical="center" wrapText="1" indent="1"/>
      <protection locked="0"/>
    </xf>
    <xf numFmtId="169" fontId="24" fillId="0" borderId="54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 applyFill="1" applyBorder="1" applyAlignment="1" applyProtection="1">
      <alignment horizontal="left" vertical="center" wrapText="1" indent="1"/>
      <protection locked="0"/>
    </xf>
    <xf numFmtId="0" fontId="23" fillId="0" borderId="55" xfId="0" applyFont="1" applyFill="1" applyBorder="1" applyAlignment="1" applyProtection="1">
      <alignment horizontal="left" vertical="center" wrapText="1" indent="1"/>
      <protection locked="0"/>
    </xf>
    <xf numFmtId="0" fontId="10" fillId="0" borderId="15" xfId="0" applyFont="1" applyFill="1" applyBorder="1" applyAlignment="1" applyProtection="1">
      <alignment horizontal="center" vertical="center"/>
      <protection hidden="1"/>
    </xf>
    <xf numFmtId="0" fontId="10" fillId="0" borderId="53" xfId="0" quotePrefix="1" applyFont="1" applyFill="1" applyBorder="1" applyAlignment="1" applyProtection="1">
      <alignment horizontal="center" vertical="center"/>
      <protection hidden="1"/>
    </xf>
    <xf numFmtId="0" fontId="10" fillId="0" borderId="31" xfId="0" applyFont="1" applyFill="1" applyBorder="1" applyAlignment="1" applyProtection="1">
      <alignment horizontal="center" vertical="center"/>
      <protection hidden="1"/>
    </xf>
    <xf numFmtId="0" fontId="6" fillId="0" borderId="48" xfId="0" applyFont="1" applyFill="1" applyBorder="1" applyAlignment="1" applyProtection="1">
      <alignment horizontal="left" vertical="center" wrapText="1" indent="1"/>
      <protection hidden="1"/>
    </xf>
    <xf numFmtId="0" fontId="6" fillId="0" borderId="43" xfId="0" applyFont="1" applyFill="1" applyBorder="1" applyAlignment="1" applyProtection="1">
      <alignment horizontal="left" vertical="center" wrapText="1" indent="1"/>
      <protection hidden="1"/>
    </xf>
    <xf numFmtId="0" fontId="24" fillId="0" borderId="3" xfId="0" applyFont="1" applyFill="1" applyBorder="1" applyAlignment="1" applyProtection="1">
      <alignment horizontal="left" vertical="center" wrapText="1" indent="1"/>
      <protection locked="0"/>
    </xf>
    <xf numFmtId="0" fontId="24" fillId="0" borderId="43" xfId="0" applyFont="1" applyFill="1" applyBorder="1" applyAlignment="1" applyProtection="1">
      <alignment horizontal="left" vertical="center" wrapText="1" indent="1"/>
      <protection locked="0"/>
    </xf>
    <xf numFmtId="0" fontId="24" fillId="0" borderId="49" xfId="0" applyFont="1" applyFill="1" applyBorder="1" applyAlignment="1" applyProtection="1">
      <alignment horizontal="left" vertical="center" wrapText="1" indent="1"/>
      <protection locked="0"/>
    </xf>
    <xf numFmtId="0" fontId="6" fillId="0" borderId="46" xfId="0" quotePrefix="1" applyFont="1" applyFill="1" applyBorder="1" applyAlignment="1" applyProtection="1">
      <alignment horizontal="left" vertical="center" wrapText="1" indent="1"/>
      <protection hidden="1"/>
    </xf>
    <xf numFmtId="0" fontId="6" fillId="0" borderId="44" xfId="0" applyFont="1" applyFill="1" applyBorder="1" applyAlignment="1" applyProtection="1">
      <alignment horizontal="left" vertical="center" wrapText="1" indent="1"/>
      <protection hidden="1"/>
    </xf>
    <xf numFmtId="0" fontId="24" fillId="0" borderId="2" xfId="0" applyFont="1" applyFill="1" applyBorder="1" applyAlignment="1" applyProtection="1">
      <alignment horizontal="left" vertical="center" wrapText="1" indent="1"/>
      <protection locked="0"/>
    </xf>
    <xf numFmtId="0" fontId="24" fillId="0" borderId="44" xfId="0" applyFont="1" applyFill="1" applyBorder="1" applyAlignment="1" applyProtection="1">
      <alignment horizontal="left" vertical="center" wrapText="1" indent="1"/>
      <protection locked="0"/>
    </xf>
    <xf numFmtId="0" fontId="24" fillId="0" borderId="47" xfId="0" applyFont="1" applyFill="1" applyBorder="1" applyAlignment="1" applyProtection="1">
      <alignment horizontal="left" vertical="center" wrapText="1" indent="1"/>
      <protection locked="0"/>
    </xf>
    <xf numFmtId="0" fontId="6" fillId="0" borderId="46" xfId="0" applyFont="1" applyFill="1" applyBorder="1" applyAlignment="1" applyProtection="1">
      <alignment horizontal="left" vertical="center" wrapText="1" indent="1"/>
      <protection hidden="1"/>
    </xf>
    <xf numFmtId="0" fontId="24" fillId="0" borderId="35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quotePrefix="1" applyFont="1" applyFill="1" applyBorder="1" applyAlignment="1" applyProtection="1">
      <alignment horizontal="left" vertical="center" wrapText="1" indent="1"/>
      <protection hidden="1"/>
    </xf>
    <xf numFmtId="0" fontId="6" fillId="0" borderId="42" xfId="0" applyFont="1" applyFill="1" applyBorder="1" applyAlignment="1" applyProtection="1">
      <alignment horizontal="left" vertical="center" wrapText="1" indent="1"/>
      <protection hidden="1"/>
    </xf>
    <xf numFmtId="0" fontId="24" fillId="0" borderId="28" xfId="0" applyFont="1" applyFill="1" applyBorder="1" applyAlignment="1" applyProtection="1">
      <alignment horizontal="left" vertical="center" wrapText="1" indent="1"/>
      <protection locked="0"/>
    </xf>
    <xf numFmtId="0" fontId="24" fillId="0" borderId="42" xfId="0" applyFont="1" applyFill="1" applyBorder="1" applyAlignment="1" applyProtection="1">
      <alignment horizontal="left" vertical="center" wrapText="1" indent="1"/>
      <protection locked="0"/>
    </xf>
    <xf numFmtId="0" fontId="24" fillId="0" borderId="45" xfId="0" applyFont="1" applyFill="1" applyBorder="1" applyAlignment="1" applyProtection="1">
      <alignment horizontal="left" vertical="center" wrapText="1" indent="1"/>
      <protection locked="0"/>
    </xf>
    <xf numFmtId="0" fontId="7" fillId="0" borderId="43" xfId="0" applyFont="1" applyFill="1" applyBorder="1" applyAlignment="1" applyProtection="1">
      <alignment horizontal="center"/>
      <protection hidden="1"/>
    </xf>
    <xf numFmtId="0" fontId="17" fillId="0" borderId="43" xfId="0" applyFont="1" applyFill="1" applyBorder="1" applyAlignment="1" applyProtection="1">
      <alignment horizontal="center"/>
      <protection hidden="1"/>
    </xf>
    <xf numFmtId="0" fontId="6" fillId="0" borderId="0" xfId="0" quotePrefix="1" applyFont="1" applyFill="1" applyBorder="1" applyAlignment="1" applyProtection="1">
      <alignment horizontal="center"/>
      <protection hidden="1"/>
    </xf>
    <xf numFmtId="0" fontId="7" fillId="0" borderId="43" xfId="0" quotePrefix="1" applyFont="1" applyFill="1" applyBorder="1" applyAlignment="1" applyProtection="1">
      <alignment horizontal="center"/>
      <protection hidden="1"/>
    </xf>
    <xf numFmtId="0" fontId="15" fillId="0" borderId="4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/>
      <protection hidden="1"/>
    </xf>
    <xf numFmtId="0" fontId="34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Sheet1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209551</xdr:rowOff>
    </xdr:from>
    <xdr:to>
      <xdr:col>2</xdr:col>
      <xdr:colOff>57149</xdr:colOff>
      <xdr:row>2</xdr:row>
      <xdr:rowOff>295276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209551"/>
          <a:ext cx="1647825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209550</xdr:rowOff>
    </xdr:from>
    <xdr:to>
      <xdr:col>2</xdr:col>
      <xdr:colOff>47624</xdr:colOff>
      <xdr:row>2</xdr:row>
      <xdr:rowOff>314325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209550"/>
          <a:ext cx="1647825" cy="971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4"/>
  <sheetViews>
    <sheetView workbookViewId="0">
      <selection activeCell="A5" sqref="A5:I53"/>
    </sheetView>
  </sheetViews>
  <sheetFormatPr defaultRowHeight="15"/>
  <cols>
    <col min="1" max="1" width="2.77734375" style="6" customWidth="1"/>
    <col min="2" max="2" width="16.77734375" style="6" customWidth="1"/>
    <col min="3" max="4" width="12" style="6" customWidth="1"/>
    <col min="5" max="5" width="2.77734375" style="6" customWidth="1"/>
    <col min="6" max="6" width="16.77734375" style="6" customWidth="1"/>
    <col min="7" max="7" width="7.21875" style="6" bestFit="1" customWidth="1"/>
    <col min="8" max="8" width="8.77734375" style="8" customWidth="1"/>
    <col min="9" max="9" width="2.77734375" style="6" customWidth="1"/>
    <col min="10" max="12" width="8.88671875" style="6"/>
    <col min="13" max="13" width="0" style="6" hidden="1" customWidth="1"/>
    <col min="14" max="16384" width="8.88671875" style="6"/>
  </cols>
  <sheetData>
    <row r="1" spans="1:15" s="17" customFormat="1" ht="36.75" customHeight="1">
      <c r="A1" s="254"/>
      <c r="B1" s="254"/>
      <c r="C1" s="255" t="s">
        <v>173</v>
      </c>
      <c r="D1" s="255"/>
      <c r="E1" s="255"/>
      <c r="F1" s="255"/>
      <c r="G1" s="255"/>
      <c r="H1" s="255"/>
      <c r="I1" s="255"/>
      <c r="J1" s="251"/>
      <c r="K1" s="251"/>
      <c r="M1" s="18"/>
      <c r="N1" s="18"/>
      <c r="O1" s="18"/>
    </row>
    <row r="2" spans="1:15" s="17" customFormat="1" ht="31.5" customHeight="1">
      <c r="A2" s="254"/>
      <c r="B2" s="254"/>
      <c r="C2" s="256" t="s">
        <v>174</v>
      </c>
      <c r="D2" s="256"/>
      <c r="E2" s="256"/>
      <c r="F2" s="256"/>
      <c r="G2" s="256"/>
      <c r="H2" s="256"/>
      <c r="I2" s="256"/>
      <c r="J2" s="252"/>
      <c r="K2" s="252"/>
      <c r="M2" s="18"/>
      <c r="N2" s="18"/>
      <c r="O2" s="18"/>
    </row>
    <row r="3" spans="1:15" s="17" customFormat="1" ht="31.5" customHeight="1">
      <c r="A3" s="254"/>
      <c r="B3" s="254"/>
      <c r="C3" s="257" t="s">
        <v>175</v>
      </c>
      <c r="D3" s="257"/>
      <c r="E3" s="257"/>
      <c r="F3" s="257"/>
      <c r="G3" s="257"/>
      <c r="H3" s="257"/>
      <c r="I3" s="257"/>
      <c r="J3" s="253"/>
      <c r="K3" s="253"/>
      <c r="M3" s="18"/>
      <c r="N3" s="18"/>
      <c r="O3" s="18"/>
    </row>
    <row r="4" spans="1:15" ht="15.75" thickBot="1"/>
    <row r="5" spans="1:15" ht="24.95" customHeight="1" thickTop="1">
      <c r="A5" s="163"/>
      <c r="B5" s="258" t="str">
        <f>'Meeting Report'!B6:E6</f>
        <v>ABC Toyota</v>
      </c>
      <c r="C5" s="259"/>
      <c r="D5" s="259"/>
      <c r="E5" s="259"/>
      <c r="F5" s="164" t="s">
        <v>103</v>
      </c>
      <c r="G5" s="260">
        <f>'Meeting Report'!H6</f>
        <v>42657</v>
      </c>
      <c r="H5" s="261"/>
      <c r="I5" s="165"/>
      <c r="J5" s="229"/>
      <c r="K5" s="229"/>
      <c r="L5" s="229"/>
      <c r="M5" s="229"/>
      <c r="N5" s="229"/>
      <c r="O5" s="229"/>
    </row>
    <row r="6" spans="1:15" ht="8.1" customHeight="1">
      <c r="A6" s="166"/>
      <c r="B6" s="167"/>
      <c r="C6" s="168"/>
      <c r="D6" s="168"/>
      <c r="E6" s="168"/>
      <c r="F6" s="169"/>
      <c r="G6" s="170"/>
      <c r="H6" s="171"/>
      <c r="I6" s="172"/>
      <c r="J6" s="229"/>
      <c r="K6" s="229"/>
      <c r="L6" s="229"/>
      <c r="M6" s="229"/>
      <c r="N6" s="229"/>
      <c r="O6" s="229"/>
    </row>
    <row r="7" spans="1:15" ht="19.5">
      <c r="A7" s="264" t="s">
        <v>105</v>
      </c>
      <c r="B7" s="265"/>
      <c r="C7" s="265"/>
      <c r="D7" s="262" t="s">
        <v>104</v>
      </c>
      <c r="E7" s="263"/>
      <c r="F7" s="263"/>
      <c r="G7" s="263"/>
      <c r="H7" s="263"/>
      <c r="I7" s="172"/>
      <c r="J7" s="229"/>
      <c r="K7" s="229"/>
      <c r="L7" s="229"/>
      <c r="M7" s="229"/>
      <c r="N7" s="229"/>
      <c r="O7" s="229"/>
    </row>
    <row r="8" spans="1:15" ht="18" customHeight="1">
      <c r="A8" s="266" t="s">
        <v>106</v>
      </c>
      <c r="B8" s="267"/>
      <c r="C8" s="267"/>
      <c r="D8" s="267"/>
      <c r="E8" s="267"/>
      <c r="F8" s="267"/>
      <c r="G8" s="267"/>
      <c r="H8" s="267"/>
      <c r="I8" s="172"/>
      <c r="J8" s="229"/>
      <c r="K8" s="229"/>
      <c r="L8" s="229"/>
      <c r="M8" s="229"/>
      <c r="N8" s="229"/>
      <c r="O8" s="229"/>
    </row>
    <row r="9" spans="1:15">
      <c r="A9" s="173"/>
      <c r="B9" s="288" t="s">
        <v>92</v>
      </c>
      <c r="C9" s="276" t="s">
        <v>107</v>
      </c>
      <c r="D9" s="277"/>
      <c r="E9" s="277"/>
      <c r="F9" s="278"/>
      <c r="G9" s="285" t="s">
        <v>60</v>
      </c>
      <c r="H9" s="289" t="s">
        <v>61</v>
      </c>
      <c r="I9" s="172"/>
      <c r="J9" s="229"/>
      <c r="K9" s="229"/>
      <c r="L9" s="229"/>
      <c r="M9" s="229"/>
      <c r="N9" s="229"/>
      <c r="O9" s="229"/>
    </row>
    <row r="10" spans="1:15">
      <c r="A10" s="173"/>
      <c r="B10" s="274"/>
      <c r="C10" s="3" t="s">
        <v>155</v>
      </c>
      <c r="D10" s="292" t="s">
        <v>157</v>
      </c>
      <c r="E10" s="293"/>
      <c r="F10" s="3" t="s">
        <v>170</v>
      </c>
      <c r="G10" s="286"/>
      <c r="H10" s="290"/>
      <c r="I10" s="172"/>
      <c r="J10" s="229"/>
      <c r="K10" s="229"/>
      <c r="L10" s="229"/>
      <c r="M10" s="229"/>
      <c r="N10" s="229"/>
      <c r="O10" s="229"/>
    </row>
    <row r="11" spans="1:15">
      <c r="A11" s="173"/>
      <c r="B11" s="275"/>
      <c r="C11" s="2">
        <v>194491.38</v>
      </c>
      <c r="D11" s="268">
        <v>2076458</v>
      </c>
      <c r="E11" s="269"/>
      <c r="F11" s="2">
        <v>1574994</v>
      </c>
      <c r="G11" s="287"/>
      <c r="H11" s="291"/>
      <c r="I11" s="172"/>
      <c r="J11" s="229"/>
      <c r="K11" s="229"/>
      <c r="L11" s="229"/>
      <c r="M11" s="229"/>
      <c r="N11" s="229"/>
      <c r="O11" s="229"/>
    </row>
    <row r="12" spans="1:15" ht="21.75" customHeight="1">
      <c r="A12" s="173"/>
      <c r="B12" s="151">
        <v>5520705</v>
      </c>
      <c r="C12" s="270" t="s">
        <v>108</v>
      </c>
      <c r="D12" s="271"/>
      <c r="E12" s="271"/>
      <c r="F12" s="272"/>
      <c r="G12" s="174">
        <f>B12/(SUM(C11:F11)/90)</f>
        <v>129.19156651754972</v>
      </c>
      <c r="H12" s="175">
        <v>60</v>
      </c>
      <c r="I12" s="172"/>
      <c r="J12" s="229"/>
      <c r="K12" s="230"/>
      <c r="L12" s="229"/>
      <c r="M12" s="229"/>
      <c r="N12" s="229"/>
      <c r="O12" s="229"/>
    </row>
    <row r="13" spans="1:15" ht="13.5" customHeight="1">
      <c r="A13" s="176"/>
      <c r="B13" s="177"/>
      <c r="C13" s="177"/>
      <c r="D13" s="177"/>
      <c r="E13" s="177"/>
      <c r="F13" s="177"/>
      <c r="G13" s="178"/>
      <c r="H13" s="179"/>
      <c r="I13" s="172"/>
      <c r="J13" s="229"/>
      <c r="K13" s="229"/>
      <c r="L13" s="229"/>
      <c r="M13" s="229"/>
      <c r="N13" s="229"/>
      <c r="O13" s="229"/>
    </row>
    <row r="14" spans="1:15" ht="30" customHeight="1">
      <c r="A14" s="176"/>
      <c r="B14" s="308" t="s">
        <v>109</v>
      </c>
      <c r="C14" s="309"/>
      <c r="D14" s="180" t="s">
        <v>44</v>
      </c>
      <c r="E14" s="313" t="s">
        <v>110</v>
      </c>
      <c r="F14" s="314"/>
      <c r="G14" s="181" t="s">
        <v>67</v>
      </c>
      <c r="H14" s="182" t="s">
        <v>61</v>
      </c>
      <c r="I14" s="172"/>
      <c r="J14" s="229"/>
      <c r="K14" s="229"/>
      <c r="L14" s="229"/>
      <c r="M14" s="229"/>
      <c r="N14" s="229"/>
      <c r="O14" s="229"/>
    </row>
    <row r="15" spans="1:15" ht="15.75">
      <c r="A15" s="173"/>
      <c r="B15" s="310" t="s">
        <v>93</v>
      </c>
      <c r="C15" s="311"/>
      <c r="D15" s="151">
        <v>209181.91</v>
      </c>
      <c r="E15" s="183" t="s">
        <v>94</v>
      </c>
      <c r="F15" s="5">
        <v>1756917</v>
      </c>
      <c r="G15" s="184"/>
      <c r="H15" s="185"/>
      <c r="I15" s="172"/>
      <c r="J15" s="229"/>
      <c r="K15" s="229"/>
      <c r="L15" s="229"/>
      <c r="M15" s="229"/>
      <c r="N15" s="229"/>
      <c r="O15" s="229"/>
    </row>
    <row r="16" spans="1:15" ht="15.75">
      <c r="A16" s="173"/>
      <c r="B16" s="310" t="s">
        <v>50</v>
      </c>
      <c r="C16" s="311"/>
      <c r="D16" s="151">
        <v>34557</v>
      </c>
      <c r="E16" s="183" t="s">
        <v>95</v>
      </c>
      <c r="F16" s="4">
        <v>563384</v>
      </c>
      <c r="G16" s="186"/>
      <c r="H16" s="187"/>
      <c r="I16" s="172"/>
      <c r="J16" s="229"/>
      <c r="K16" s="229"/>
      <c r="L16" s="229"/>
      <c r="M16" s="229">
        <v>113928</v>
      </c>
      <c r="N16" s="229"/>
      <c r="O16" s="229"/>
    </row>
    <row r="17" spans="1:15" ht="18">
      <c r="A17" s="173"/>
      <c r="B17" s="310" t="s">
        <v>96</v>
      </c>
      <c r="C17" s="311"/>
      <c r="D17" s="188">
        <f>D15+D16</f>
        <v>243738.91</v>
      </c>
      <c r="E17" s="299">
        <f>F15+F16</f>
        <v>2320301</v>
      </c>
      <c r="F17" s="312"/>
      <c r="G17" s="189">
        <f>D17/(E17/30)</f>
        <v>3.1513873846539737</v>
      </c>
      <c r="H17" s="190">
        <v>5</v>
      </c>
      <c r="I17" s="172"/>
      <c r="J17" s="229"/>
      <c r="K17" s="229"/>
      <c r="L17" s="229"/>
      <c r="M17" s="229">
        <f>M16/89</f>
        <v>1280.0898876404494</v>
      </c>
      <c r="N17" s="229"/>
      <c r="O17" s="229"/>
    </row>
    <row r="18" spans="1:15">
      <c r="A18" s="173"/>
      <c r="B18" s="191"/>
      <c r="C18" s="191"/>
      <c r="D18" s="192"/>
      <c r="E18" s="193"/>
      <c r="F18" s="192"/>
      <c r="G18" s="194"/>
      <c r="H18" s="195"/>
      <c r="I18" s="172"/>
      <c r="J18" s="229"/>
      <c r="K18" s="229"/>
      <c r="L18" s="229"/>
      <c r="M18" s="229">
        <f>89*2500</f>
        <v>222500</v>
      </c>
      <c r="N18" s="229"/>
      <c r="O18" s="229"/>
    </row>
    <row r="19" spans="1:15">
      <c r="A19" s="173"/>
      <c r="B19" s="279"/>
      <c r="C19" s="280"/>
      <c r="D19" s="196"/>
      <c r="E19" s="283" t="s">
        <v>112</v>
      </c>
      <c r="F19" s="284"/>
      <c r="G19" s="197"/>
      <c r="H19" s="198"/>
      <c r="I19" s="172"/>
      <c r="J19" s="229"/>
      <c r="K19" s="229"/>
      <c r="L19" s="229"/>
      <c r="M19" s="229"/>
      <c r="N19" s="229"/>
      <c r="O19" s="229"/>
    </row>
    <row r="20" spans="1:15" ht="17.25" customHeight="1">
      <c r="A20" s="173"/>
      <c r="B20" s="281" t="s">
        <v>111</v>
      </c>
      <c r="C20" s="282"/>
      <c r="D20" s="151">
        <v>54149</v>
      </c>
      <c r="E20" s="268">
        <v>52688.63</v>
      </c>
      <c r="F20" s="269"/>
      <c r="G20" s="199">
        <f>D20/(E20/30)</f>
        <v>30.831509568572955</v>
      </c>
      <c r="H20" s="200">
        <v>45</v>
      </c>
      <c r="I20" s="172"/>
      <c r="J20" s="229"/>
      <c r="K20" s="229"/>
      <c r="L20" s="229"/>
      <c r="M20" s="229"/>
      <c r="N20" s="229"/>
      <c r="O20" s="229"/>
    </row>
    <row r="21" spans="1:15">
      <c r="A21" s="173"/>
      <c r="B21" s="177"/>
      <c r="C21" s="177"/>
      <c r="D21" s="201"/>
      <c r="E21" s="201"/>
      <c r="F21" s="201"/>
      <c r="G21" s="178"/>
      <c r="H21" s="179"/>
      <c r="I21" s="172"/>
      <c r="J21" s="229"/>
      <c r="K21" s="229"/>
      <c r="L21" s="229"/>
      <c r="M21" s="229"/>
      <c r="N21" s="229"/>
      <c r="O21" s="229"/>
    </row>
    <row r="22" spans="1:15" ht="18" customHeight="1">
      <c r="A22" s="266" t="s">
        <v>113</v>
      </c>
      <c r="B22" s="267"/>
      <c r="C22" s="267"/>
      <c r="D22" s="267"/>
      <c r="E22" s="267"/>
      <c r="F22" s="267"/>
      <c r="G22" s="267"/>
      <c r="H22" s="267"/>
      <c r="I22" s="172"/>
      <c r="J22" s="229"/>
      <c r="K22" s="229"/>
      <c r="L22" s="229"/>
      <c r="M22" s="229"/>
      <c r="N22" s="229"/>
      <c r="O22" s="229"/>
    </row>
    <row r="23" spans="1:15">
      <c r="A23" s="173"/>
      <c r="B23" s="273" t="s">
        <v>97</v>
      </c>
      <c r="C23" s="276" t="s">
        <v>107</v>
      </c>
      <c r="D23" s="277"/>
      <c r="E23" s="277"/>
      <c r="F23" s="278"/>
      <c r="G23" s="285" t="s">
        <v>60</v>
      </c>
      <c r="H23" s="289" t="s">
        <v>61</v>
      </c>
      <c r="I23" s="172"/>
      <c r="J23" s="229"/>
      <c r="K23" s="229"/>
      <c r="L23" s="229"/>
      <c r="M23" s="229"/>
      <c r="N23" s="229"/>
      <c r="O23" s="229"/>
    </row>
    <row r="24" spans="1:15">
      <c r="A24" s="173"/>
      <c r="B24" s="274"/>
      <c r="C24" s="202" t="s">
        <v>155</v>
      </c>
      <c r="D24" s="294" t="s">
        <v>157</v>
      </c>
      <c r="E24" s="278"/>
      <c r="F24" s="202" t="s">
        <v>170</v>
      </c>
      <c r="G24" s="286"/>
      <c r="H24" s="290"/>
      <c r="I24" s="172"/>
      <c r="J24" s="229"/>
      <c r="K24" s="229"/>
      <c r="L24" s="229"/>
      <c r="M24" s="229"/>
      <c r="N24" s="229"/>
      <c r="O24" s="229"/>
    </row>
    <row r="25" spans="1:15">
      <c r="A25" s="173"/>
      <c r="B25" s="275"/>
      <c r="C25" s="2">
        <v>526952</v>
      </c>
      <c r="D25" s="268">
        <v>531293</v>
      </c>
      <c r="E25" s="269"/>
      <c r="F25" s="2">
        <v>355807</v>
      </c>
      <c r="G25" s="287"/>
      <c r="H25" s="291"/>
      <c r="I25" s="172"/>
      <c r="J25" s="229"/>
      <c r="K25" s="229"/>
      <c r="L25" s="229"/>
      <c r="M25" s="229"/>
      <c r="N25" s="229"/>
      <c r="O25" s="229"/>
    </row>
    <row r="26" spans="1:15" ht="21.75" customHeight="1">
      <c r="A26" s="173"/>
      <c r="B26" s="151">
        <v>1566019</v>
      </c>
      <c r="C26" s="270" t="s">
        <v>108</v>
      </c>
      <c r="D26" s="271"/>
      <c r="E26" s="271"/>
      <c r="F26" s="272"/>
      <c r="G26" s="174">
        <f>B26/(SUM(C25:F25)/90)</f>
        <v>99.672225632437844</v>
      </c>
      <c r="H26" s="175">
        <v>75</v>
      </c>
      <c r="I26" s="172"/>
      <c r="J26" s="229"/>
      <c r="K26" s="229"/>
      <c r="L26" s="229"/>
      <c r="M26" s="229"/>
      <c r="N26" s="229"/>
      <c r="O26" s="229"/>
    </row>
    <row r="27" spans="1:15" ht="8.1" customHeight="1">
      <c r="A27" s="173"/>
      <c r="B27" s="177"/>
      <c r="C27" s="177"/>
      <c r="D27" s="177"/>
      <c r="E27" s="177"/>
      <c r="F27" s="177"/>
      <c r="G27" s="178"/>
      <c r="H27" s="179"/>
      <c r="I27" s="172"/>
      <c r="J27" s="229"/>
      <c r="K27" s="229"/>
      <c r="L27" s="229"/>
      <c r="M27" s="229"/>
      <c r="N27" s="229"/>
      <c r="O27" s="229"/>
    </row>
    <row r="28" spans="1:15" ht="19.5">
      <c r="A28" s="264" t="s">
        <v>98</v>
      </c>
      <c r="B28" s="265"/>
      <c r="C28" s="265"/>
      <c r="D28" s="177"/>
      <c r="E28" s="177"/>
      <c r="F28" s="177"/>
      <c r="G28" s="178"/>
      <c r="H28" s="179"/>
      <c r="I28" s="172"/>
      <c r="J28" s="229"/>
      <c r="K28" s="229"/>
      <c r="L28" s="229"/>
      <c r="M28" s="229"/>
      <c r="N28" s="229"/>
      <c r="O28" s="229"/>
    </row>
    <row r="29" spans="1:15" ht="8.1" customHeight="1">
      <c r="A29" s="176"/>
      <c r="B29" s="203"/>
      <c r="C29" s="203"/>
      <c r="D29" s="177"/>
      <c r="E29" s="177"/>
      <c r="F29" s="177"/>
      <c r="G29" s="178"/>
      <c r="H29" s="179"/>
      <c r="I29" s="172"/>
      <c r="J29" s="229"/>
      <c r="K29" s="229"/>
      <c r="L29" s="229"/>
      <c r="M29" s="229"/>
      <c r="N29" s="229"/>
      <c r="O29" s="229"/>
    </row>
    <row r="30" spans="1:15" ht="27.95" customHeight="1">
      <c r="A30" s="176"/>
      <c r="B30" s="297" t="s">
        <v>115</v>
      </c>
      <c r="C30" s="298"/>
      <c r="D30" s="295" t="s">
        <v>114</v>
      </c>
      <c r="E30" s="296"/>
      <c r="F30" s="204" t="s">
        <v>127</v>
      </c>
      <c r="G30" s="205" t="s">
        <v>99</v>
      </c>
      <c r="H30" s="206" t="s">
        <v>61</v>
      </c>
      <c r="I30" s="172"/>
      <c r="J30" s="229"/>
      <c r="K30" s="229"/>
      <c r="L30" s="229"/>
      <c r="M30" s="229"/>
      <c r="N30" s="229"/>
      <c r="O30" s="229"/>
    </row>
    <row r="31" spans="1:15" ht="15.75" customHeight="1">
      <c r="A31" s="176"/>
      <c r="B31" s="203"/>
      <c r="C31" s="203"/>
      <c r="D31" s="301">
        <v>2500</v>
      </c>
      <c r="E31" s="302"/>
      <c r="F31" s="2">
        <v>32718</v>
      </c>
      <c r="G31" s="207">
        <f>D31/(F31/30)</f>
        <v>2.2923161562442695</v>
      </c>
      <c r="H31" s="208">
        <v>2</v>
      </c>
      <c r="I31" s="172"/>
      <c r="J31" s="231"/>
      <c r="K31" s="229"/>
      <c r="L31" s="229"/>
      <c r="M31" s="229"/>
      <c r="N31" s="229"/>
      <c r="O31" s="229"/>
    </row>
    <row r="32" spans="1:15" ht="3.75" customHeight="1">
      <c r="A32" s="176"/>
      <c r="B32" s="203"/>
      <c r="C32" s="203"/>
      <c r="D32" s="209"/>
      <c r="E32" s="209"/>
      <c r="F32" s="210"/>
      <c r="G32" s="211"/>
      <c r="H32" s="212"/>
      <c r="I32" s="172"/>
      <c r="J32" s="229"/>
      <c r="K32" s="229"/>
      <c r="L32" s="229"/>
      <c r="M32" s="229"/>
      <c r="N32" s="229"/>
      <c r="O32" s="229"/>
    </row>
    <row r="33" spans="1:15" ht="27.95" customHeight="1">
      <c r="A33" s="176"/>
      <c r="B33" s="297" t="s">
        <v>116</v>
      </c>
      <c r="C33" s="298"/>
      <c r="D33" s="295" t="s">
        <v>114</v>
      </c>
      <c r="E33" s="296"/>
      <c r="F33" s="204" t="s">
        <v>127</v>
      </c>
      <c r="G33" s="205" t="s">
        <v>99</v>
      </c>
      <c r="H33" s="206" t="s">
        <v>61</v>
      </c>
      <c r="I33" s="172"/>
      <c r="J33" s="229"/>
      <c r="K33" s="229"/>
      <c r="L33" s="229"/>
      <c r="M33" s="229"/>
      <c r="N33" s="229"/>
      <c r="O33" s="229"/>
    </row>
    <row r="34" spans="1:15" ht="15.75" customHeight="1">
      <c r="A34" s="176"/>
      <c r="B34" s="203"/>
      <c r="C34" s="203"/>
      <c r="D34" s="299" t="s">
        <v>158</v>
      </c>
      <c r="E34" s="300"/>
      <c r="F34" s="188" t="s">
        <v>158</v>
      </c>
      <c r="G34" s="207" t="s">
        <v>159</v>
      </c>
      <c r="H34" s="208" t="s">
        <v>158</v>
      </c>
      <c r="I34" s="172"/>
      <c r="J34" s="229"/>
      <c r="K34" s="229"/>
      <c r="L34" s="229"/>
      <c r="M34" s="229"/>
      <c r="N34" s="229"/>
      <c r="O34" s="229"/>
    </row>
    <row r="35" spans="1:15" ht="8.25" customHeight="1">
      <c r="A35" s="176"/>
      <c r="B35" s="203"/>
      <c r="C35" s="203"/>
      <c r="D35" s="209"/>
      <c r="E35" s="209"/>
      <c r="F35" s="210"/>
      <c r="G35" s="211"/>
      <c r="H35" s="212"/>
      <c r="I35" s="172"/>
      <c r="J35" s="229"/>
      <c r="K35" s="229"/>
      <c r="L35" s="229"/>
      <c r="M35" s="229"/>
      <c r="N35" s="229"/>
      <c r="O35" s="229"/>
    </row>
    <row r="36" spans="1:15" ht="21" customHeight="1">
      <c r="A36" s="176"/>
      <c r="B36" s="213"/>
      <c r="C36" s="303" t="s">
        <v>117</v>
      </c>
      <c r="D36" s="303"/>
      <c r="E36" s="303"/>
      <c r="F36" s="303"/>
      <c r="G36" s="303"/>
      <c r="H36" s="303"/>
      <c r="I36" s="172"/>
      <c r="J36" s="229"/>
      <c r="K36" s="229"/>
      <c r="L36" s="229"/>
      <c r="M36" s="229"/>
      <c r="N36" s="229"/>
      <c r="O36" s="229"/>
    </row>
    <row r="37" spans="1:15" s="7" customFormat="1" ht="27" customHeight="1">
      <c r="A37" s="214"/>
      <c r="B37" s="201"/>
      <c r="C37" s="215" t="s">
        <v>100</v>
      </c>
      <c r="D37" s="295" t="s">
        <v>118</v>
      </c>
      <c r="E37" s="296"/>
      <c r="F37" s="204" t="s">
        <v>119</v>
      </c>
      <c r="G37" s="216" t="s">
        <v>99</v>
      </c>
      <c r="H37" s="182" t="s">
        <v>61</v>
      </c>
      <c r="I37" s="217"/>
      <c r="J37" s="232"/>
      <c r="K37" s="232"/>
      <c r="L37" s="232"/>
      <c r="M37" s="232"/>
      <c r="N37" s="232"/>
      <c r="O37" s="232"/>
    </row>
    <row r="38" spans="1:15" ht="18.75" customHeight="1">
      <c r="A38" s="173"/>
      <c r="B38" s="177"/>
      <c r="C38" s="151">
        <v>44988.6</v>
      </c>
      <c r="D38" s="268">
        <v>21322</v>
      </c>
      <c r="E38" s="269"/>
      <c r="F38" s="2">
        <v>42522</v>
      </c>
      <c r="G38" s="218">
        <f>C38/((D38+F38)/30)</f>
        <v>21.139934841175364</v>
      </c>
      <c r="H38" s="219">
        <v>7.5</v>
      </c>
      <c r="I38" s="172"/>
      <c r="J38" s="229"/>
      <c r="K38" s="229"/>
      <c r="L38" s="229"/>
      <c r="M38" s="229"/>
      <c r="N38" s="229"/>
      <c r="O38" s="229"/>
    </row>
    <row r="39" spans="1:15" ht="6" customHeight="1">
      <c r="A39" s="173"/>
      <c r="B39" s="177"/>
      <c r="C39" s="220"/>
      <c r="D39" s="221"/>
      <c r="E39" s="221"/>
      <c r="F39" s="220"/>
      <c r="G39" s="222"/>
      <c r="H39" s="223"/>
      <c r="I39" s="172"/>
      <c r="J39" s="229"/>
      <c r="K39" s="229"/>
      <c r="L39" s="229"/>
      <c r="M39" s="229"/>
      <c r="N39" s="229"/>
      <c r="O39" s="229"/>
    </row>
    <row r="40" spans="1:15" ht="21" customHeight="1">
      <c r="A40" s="176"/>
      <c r="B40" s="177"/>
      <c r="C40" s="303" t="s">
        <v>120</v>
      </c>
      <c r="D40" s="303"/>
      <c r="E40" s="303"/>
      <c r="F40" s="303"/>
      <c r="G40" s="303"/>
      <c r="H40" s="303"/>
      <c r="I40" s="172"/>
      <c r="J40" s="229"/>
      <c r="K40" s="229"/>
      <c r="L40" s="229"/>
      <c r="M40" s="229"/>
      <c r="N40" s="229"/>
      <c r="O40" s="229"/>
    </row>
    <row r="41" spans="1:15" s="7" customFormat="1" ht="39.950000000000003" customHeight="1">
      <c r="A41" s="214"/>
      <c r="B41" s="201"/>
      <c r="C41" s="215" t="s">
        <v>101</v>
      </c>
      <c r="D41" s="295" t="s">
        <v>121</v>
      </c>
      <c r="E41" s="296"/>
      <c r="F41" s="204" t="s">
        <v>122</v>
      </c>
      <c r="G41" s="216" t="s">
        <v>99</v>
      </c>
      <c r="H41" s="182" t="s">
        <v>61</v>
      </c>
      <c r="I41" s="217"/>
      <c r="J41" s="232"/>
      <c r="K41" s="232"/>
      <c r="L41" s="232"/>
      <c r="M41" s="232"/>
      <c r="N41" s="232"/>
      <c r="O41" s="232"/>
    </row>
    <row r="42" spans="1:15" ht="18.75" customHeight="1">
      <c r="A42" s="173"/>
      <c r="B42" s="177"/>
      <c r="C42" s="188" t="s">
        <v>158</v>
      </c>
      <c r="D42" s="299" t="s">
        <v>158</v>
      </c>
      <c r="E42" s="300"/>
      <c r="F42" s="188" t="s">
        <v>158</v>
      </c>
      <c r="G42" s="218" t="s">
        <v>158</v>
      </c>
      <c r="H42" s="219" t="s">
        <v>158</v>
      </c>
      <c r="I42" s="172"/>
      <c r="J42" s="229"/>
      <c r="K42" s="229"/>
      <c r="L42" s="229"/>
      <c r="M42" s="229"/>
      <c r="N42" s="229"/>
      <c r="O42" s="229"/>
    </row>
    <row r="43" spans="1:15" ht="9.75" customHeight="1">
      <c r="A43" s="173"/>
      <c r="B43" s="177"/>
      <c r="C43" s="177"/>
      <c r="D43" s="177"/>
      <c r="E43" s="177"/>
      <c r="F43" s="177"/>
      <c r="G43" s="178"/>
      <c r="H43" s="179"/>
      <c r="I43" s="172"/>
      <c r="J43" s="229"/>
      <c r="K43" s="229"/>
      <c r="L43" s="229"/>
      <c r="M43" s="229"/>
      <c r="N43" s="229"/>
      <c r="O43" s="229"/>
    </row>
    <row r="44" spans="1:15" ht="21.75" customHeight="1">
      <c r="A44" s="176"/>
      <c r="B44" s="177"/>
      <c r="C44" s="177"/>
      <c r="D44" s="303" t="s">
        <v>123</v>
      </c>
      <c r="E44" s="304"/>
      <c r="F44" s="304"/>
      <c r="G44" s="304"/>
      <c r="H44" s="304"/>
      <c r="I44" s="172"/>
      <c r="J44" s="229"/>
      <c r="K44" s="229"/>
      <c r="L44" s="229"/>
      <c r="M44" s="229"/>
      <c r="N44" s="229"/>
      <c r="O44" s="229"/>
    </row>
    <row r="45" spans="1:15" s="7" customFormat="1" ht="25.5" customHeight="1">
      <c r="A45" s="224"/>
      <c r="B45" s="201"/>
      <c r="C45" s="177"/>
      <c r="D45" s="306" t="s">
        <v>102</v>
      </c>
      <c r="E45" s="307"/>
      <c r="F45" s="204" t="s">
        <v>128</v>
      </c>
      <c r="G45" s="216" t="s">
        <v>99</v>
      </c>
      <c r="H45" s="182" t="s">
        <v>61</v>
      </c>
      <c r="I45" s="217"/>
      <c r="J45" s="232"/>
      <c r="K45" s="232"/>
      <c r="L45" s="232"/>
      <c r="M45" s="232"/>
      <c r="N45" s="232"/>
      <c r="O45" s="232"/>
    </row>
    <row r="46" spans="1:15" ht="17.25" customHeight="1">
      <c r="A46" s="173"/>
      <c r="B46" s="177"/>
      <c r="C46" s="177"/>
      <c r="D46" s="301">
        <v>255120.76</v>
      </c>
      <c r="E46" s="302"/>
      <c r="F46" s="2">
        <v>166838</v>
      </c>
      <c r="G46" s="174">
        <f>D46/(F46/30)</f>
        <v>45.874577734089357</v>
      </c>
      <c r="H46" s="175">
        <v>45</v>
      </c>
      <c r="I46" s="172"/>
      <c r="J46" s="231"/>
      <c r="K46" s="229"/>
      <c r="L46" s="229"/>
      <c r="M46" s="229"/>
      <c r="N46" s="229"/>
      <c r="O46" s="229"/>
    </row>
    <row r="47" spans="1:15" ht="14.25" customHeight="1">
      <c r="A47" s="173"/>
      <c r="B47" s="177"/>
      <c r="C47" s="177"/>
      <c r="D47" s="177"/>
      <c r="E47" s="177"/>
      <c r="F47" s="177"/>
      <c r="G47" s="178"/>
      <c r="H47" s="179"/>
      <c r="I47" s="172"/>
      <c r="J47" s="229"/>
      <c r="K47" s="229"/>
      <c r="L47" s="229"/>
      <c r="M47" s="229"/>
      <c r="N47" s="229"/>
      <c r="O47" s="229"/>
    </row>
    <row r="48" spans="1:15" ht="18.75" customHeight="1">
      <c r="A48" s="176"/>
      <c r="B48" s="303" t="s">
        <v>124</v>
      </c>
      <c r="C48" s="305"/>
      <c r="D48" s="305"/>
      <c r="E48" s="305"/>
      <c r="F48" s="305"/>
      <c r="G48" s="305"/>
      <c r="H48" s="305"/>
      <c r="I48" s="172"/>
      <c r="J48" s="229"/>
      <c r="K48" s="229"/>
      <c r="L48" s="229"/>
      <c r="M48" s="229"/>
      <c r="N48" s="229"/>
      <c r="O48" s="229"/>
    </row>
    <row r="49" spans="1:15">
      <c r="A49" s="173"/>
      <c r="B49" s="273" t="s">
        <v>125</v>
      </c>
      <c r="C49" s="276" t="s">
        <v>126</v>
      </c>
      <c r="D49" s="277"/>
      <c r="E49" s="277"/>
      <c r="F49" s="278"/>
      <c r="G49" s="285" t="s">
        <v>60</v>
      </c>
      <c r="H49" s="289" t="s">
        <v>61</v>
      </c>
      <c r="I49" s="172"/>
      <c r="J49" s="229"/>
      <c r="K49" s="229"/>
      <c r="L49" s="229"/>
      <c r="M49" s="229"/>
      <c r="N49" s="229"/>
      <c r="O49" s="229"/>
    </row>
    <row r="50" spans="1:15">
      <c r="A50" s="173"/>
      <c r="B50" s="274"/>
      <c r="C50" s="202" t="str">
        <f>C$10</f>
        <v>JULY</v>
      </c>
      <c r="D50" s="294" t="s">
        <v>157</v>
      </c>
      <c r="E50" s="278"/>
      <c r="F50" s="202" t="str">
        <f>F$10</f>
        <v>SEPT</v>
      </c>
      <c r="G50" s="286"/>
      <c r="H50" s="290"/>
      <c r="I50" s="172"/>
      <c r="J50" s="229"/>
      <c r="K50" s="229"/>
      <c r="L50" s="229"/>
      <c r="M50" s="229"/>
      <c r="N50" s="229"/>
      <c r="O50" s="229"/>
    </row>
    <row r="51" spans="1:15">
      <c r="A51" s="173"/>
      <c r="B51" s="275"/>
      <c r="C51" s="2">
        <v>277186</v>
      </c>
      <c r="D51" s="268">
        <v>348616</v>
      </c>
      <c r="E51" s="269"/>
      <c r="F51" s="2">
        <v>220611</v>
      </c>
      <c r="G51" s="287"/>
      <c r="H51" s="291"/>
      <c r="I51" s="172"/>
      <c r="J51" s="229"/>
      <c r="K51" s="229"/>
      <c r="L51" s="229"/>
      <c r="M51" s="229"/>
      <c r="N51" s="229"/>
      <c r="O51" s="229"/>
    </row>
    <row r="52" spans="1:15" ht="21.75" customHeight="1">
      <c r="A52" s="173"/>
      <c r="B52" s="151">
        <v>477844</v>
      </c>
      <c r="C52" s="270"/>
      <c r="D52" s="271"/>
      <c r="E52" s="271"/>
      <c r="F52" s="272"/>
      <c r="G52" s="174">
        <f>B52/(SUM(C51:F51)/90)</f>
        <v>50.809663840229291</v>
      </c>
      <c r="H52" s="175">
        <v>45</v>
      </c>
      <c r="I52" s="172"/>
      <c r="J52" s="229"/>
      <c r="K52" s="229"/>
      <c r="L52" s="229"/>
      <c r="M52" s="229"/>
      <c r="N52" s="229"/>
      <c r="O52" s="229"/>
    </row>
    <row r="53" spans="1:15" ht="8.1" customHeight="1" thickBot="1">
      <c r="A53" s="225"/>
      <c r="B53" s="226"/>
      <c r="C53" s="226"/>
      <c r="D53" s="226"/>
      <c r="E53" s="226"/>
      <c r="F53" s="226"/>
      <c r="G53" s="226"/>
      <c r="H53" s="227"/>
      <c r="I53" s="228"/>
      <c r="J53" s="229"/>
      <c r="K53" s="229"/>
      <c r="L53" s="229"/>
      <c r="M53" s="229"/>
      <c r="N53" s="229"/>
      <c r="O53" s="229"/>
    </row>
    <row r="54" spans="1:15" ht="15.75" thickTop="1"/>
  </sheetData>
  <mergeCells count="58">
    <mergeCell ref="B14:C14"/>
    <mergeCell ref="B15:C15"/>
    <mergeCell ref="B16:C16"/>
    <mergeCell ref="E17:F17"/>
    <mergeCell ref="E14:F14"/>
    <mergeCell ref="B17:C17"/>
    <mergeCell ref="C52:F52"/>
    <mergeCell ref="D38:E38"/>
    <mergeCell ref="D41:E41"/>
    <mergeCell ref="C36:H36"/>
    <mergeCell ref="C40:H40"/>
    <mergeCell ref="D37:E37"/>
    <mergeCell ref="D51:E51"/>
    <mergeCell ref="G49:G51"/>
    <mergeCell ref="D42:E42"/>
    <mergeCell ref="D45:E45"/>
    <mergeCell ref="D46:E46"/>
    <mergeCell ref="D34:E34"/>
    <mergeCell ref="D31:E31"/>
    <mergeCell ref="B49:B51"/>
    <mergeCell ref="C49:F49"/>
    <mergeCell ref="D44:H44"/>
    <mergeCell ref="B48:H48"/>
    <mergeCell ref="H49:H51"/>
    <mergeCell ref="D50:E50"/>
    <mergeCell ref="C26:F26"/>
    <mergeCell ref="D30:E30"/>
    <mergeCell ref="D33:E33"/>
    <mergeCell ref="A28:C28"/>
    <mergeCell ref="B30:C30"/>
    <mergeCell ref="B33:C33"/>
    <mergeCell ref="E20:F20"/>
    <mergeCell ref="B23:B25"/>
    <mergeCell ref="C23:F23"/>
    <mergeCell ref="B19:C19"/>
    <mergeCell ref="B20:C20"/>
    <mergeCell ref="E19:F19"/>
    <mergeCell ref="A22:H22"/>
    <mergeCell ref="G23:G25"/>
    <mergeCell ref="H23:H25"/>
    <mergeCell ref="D24:E24"/>
    <mergeCell ref="D25:E25"/>
    <mergeCell ref="D7:H7"/>
    <mergeCell ref="A7:C7"/>
    <mergeCell ref="A8:H8"/>
    <mergeCell ref="D11:E11"/>
    <mergeCell ref="C12:F12"/>
    <mergeCell ref="B9:B11"/>
    <mergeCell ref="C9:F9"/>
    <mergeCell ref="G9:G11"/>
    <mergeCell ref="H9:H11"/>
    <mergeCell ref="D10:E10"/>
    <mergeCell ref="A1:B3"/>
    <mergeCell ref="C1:I1"/>
    <mergeCell ref="C2:I2"/>
    <mergeCell ref="C3:I3"/>
    <mergeCell ref="B5:E5"/>
    <mergeCell ref="G5:H5"/>
  </mergeCells>
  <phoneticPr fontId="0" type="noConversion"/>
  <printOptions horizontalCentered="1"/>
  <pageMargins left="0" right="0" top="0.5" bottom="0.5" header="0" footer="0.35"/>
  <pageSetup scale="75" orientation="portrait" r:id="rId1"/>
  <headerFooter alignWithMargins="0">
    <oddFooter>&amp;R&amp;"Arial,Bold Italic"&amp;F - &amp;A - Page &amp;P of &amp;N - &amp;D - &amp;T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1"/>
  <sheetViews>
    <sheetView tabSelected="1" workbookViewId="0">
      <selection activeCell="P7" sqref="P7"/>
    </sheetView>
  </sheetViews>
  <sheetFormatPr defaultRowHeight="12"/>
  <cols>
    <col min="1" max="1" width="1.33203125" style="17" customWidth="1"/>
    <col min="2" max="2" width="18.33203125" style="17" customWidth="1"/>
    <col min="3" max="3" width="9.77734375" style="17" customWidth="1"/>
    <col min="4" max="4" width="10.44140625" style="17" customWidth="1"/>
    <col min="5" max="5" width="9.109375" style="17" customWidth="1"/>
    <col min="6" max="6" width="8.33203125" style="17" customWidth="1"/>
    <col min="7" max="7" width="9.77734375" style="17" customWidth="1"/>
    <col min="8" max="8" width="16" style="17" customWidth="1"/>
    <col min="9" max="9" width="1.6640625" style="17" customWidth="1"/>
    <col min="10" max="10" width="8.88671875" style="17" customWidth="1"/>
    <col min="11" max="11" width="12.5546875" style="17" hidden="1" customWidth="1"/>
    <col min="12" max="12" width="8.33203125" style="17" hidden="1" customWidth="1"/>
    <col min="13" max="13" width="0" style="18" hidden="1" customWidth="1"/>
    <col min="14" max="14" width="7.77734375" style="18" hidden="1" customWidth="1"/>
    <col min="15" max="15" width="0" style="18" hidden="1" customWidth="1"/>
    <col min="16" max="16384" width="8.88671875" style="17"/>
  </cols>
  <sheetData>
    <row r="1" spans="1:19" ht="36.75" customHeight="1">
      <c r="A1" s="254"/>
      <c r="B1" s="254"/>
      <c r="C1" s="255" t="s">
        <v>173</v>
      </c>
      <c r="D1" s="255"/>
      <c r="E1" s="255"/>
      <c r="F1" s="255"/>
      <c r="G1" s="255"/>
      <c r="H1" s="255"/>
      <c r="I1" s="255"/>
      <c r="J1" s="251"/>
      <c r="K1" s="251"/>
    </row>
    <row r="2" spans="1:19" ht="31.5" customHeight="1">
      <c r="A2" s="254"/>
      <c r="B2" s="254"/>
      <c r="C2" s="256" t="s">
        <v>174</v>
      </c>
      <c r="D2" s="256"/>
      <c r="E2" s="256"/>
      <c r="F2" s="256"/>
      <c r="G2" s="256"/>
      <c r="H2" s="256"/>
      <c r="I2" s="256"/>
      <c r="J2" s="252"/>
      <c r="K2" s="252"/>
    </row>
    <row r="3" spans="1:19" ht="31.5" customHeight="1">
      <c r="A3" s="254"/>
      <c r="B3" s="254"/>
      <c r="C3" s="257" t="s">
        <v>175</v>
      </c>
      <c r="D3" s="257"/>
      <c r="E3" s="257"/>
      <c r="F3" s="257"/>
      <c r="G3" s="257"/>
      <c r="H3" s="257"/>
      <c r="I3" s="257"/>
      <c r="J3" s="253"/>
      <c r="K3" s="253"/>
    </row>
    <row r="4" spans="1:19" ht="12.75" thickBot="1"/>
    <row r="5" spans="1:19" s="12" customFormat="1" ht="24.75" thickTop="1" thickBot="1">
      <c r="A5" s="9" t="s">
        <v>0</v>
      </c>
      <c r="B5" s="10"/>
      <c r="C5" s="10"/>
      <c r="D5" s="10"/>
      <c r="E5" s="10"/>
      <c r="F5" s="10"/>
      <c r="G5" s="10"/>
      <c r="H5" s="10"/>
      <c r="I5" s="11"/>
      <c r="J5" s="234"/>
      <c r="K5" s="235"/>
      <c r="L5" s="236"/>
      <c r="M5" s="237"/>
      <c r="N5" s="237"/>
      <c r="O5" s="237"/>
      <c r="P5" s="234"/>
      <c r="Q5" s="234"/>
      <c r="R5" s="234"/>
      <c r="S5" s="234"/>
    </row>
    <row r="6" spans="1:19" ht="21" customHeight="1" thickBot="1">
      <c r="A6" s="13"/>
      <c r="B6" s="319" t="s">
        <v>172</v>
      </c>
      <c r="C6" s="320"/>
      <c r="D6" s="320"/>
      <c r="E6" s="321"/>
      <c r="F6" s="14"/>
      <c r="G6" s="15" t="s">
        <v>1</v>
      </c>
      <c r="H6" s="154">
        <v>42657</v>
      </c>
      <c r="I6" s="16"/>
      <c r="J6" s="238"/>
      <c r="K6" s="239"/>
      <c r="L6" s="240"/>
      <c r="M6" s="241"/>
      <c r="N6" s="241"/>
      <c r="O6" s="241"/>
      <c r="P6" s="238"/>
      <c r="Q6" s="238"/>
      <c r="R6" s="238"/>
      <c r="S6" s="238"/>
    </row>
    <row r="7" spans="1:19" ht="9.9499999999999993" customHeight="1">
      <c r="A7" s="19"/>
      <c r="B7" s="20"/>
      <c r="C7" s="20"/>
      <c r="D7" s="20"/>
      <c r="E7" s="21"/>
      <c r="F7" s="14"/>
      <c r="G7" s="14"/>
      <c r="H7" s="22"/>
      <c r="I7" s="16"/>
      <c r="J7" s="238"/>
      <c r="K7" s="239"/>
      <c r="L7" s="240"/>
      <c r="M7" s="241"/>
      <c r="N7" s="241"/>
      <c r="O7" s="241"/>
      <c r="P7" s="238"/>
      <c r="Q7" s="238"/>
      <c r="R7" s="238"/>
      <c r="S7" s="238"/>
    </row>
    <row r="8" spans="1:19" s="26" customFormat="1" ht="17.25" customHeight="1">
      <c r="A8" s="322" t="s">
        <v>2</v>
      </c>
      <c r="B8" s="323"/>
      <c r="C8" s="153">
        <v>12</v>
      </c>
      <c r="D8" s="324" t="s">
        <v>3</v>
      </c>
      <c r="E8" s="323"/>
      <c r="F8" s="1">
        <v>26</v>
      </c>
      <c r="G8" s="23"/>
      <c r="H8" s="24"/>
      <c r="I8" s="25"/>
      <c r="J8" s="242"/>
      <c r="K8" s="242"/>
      <c r="L8" s="242" t="s">
        <v>4</v>
      </c>
      <c r="M8" s="243"/>
      <c r="N8" s="243">
        <f>+F8-C8</f>
        <v>14</v>
      </c>
      <c r="O8" s="243"/>
      <c r="P8" s="242"/>
      <c r="Q8" s="242"/>
      <c r="R8" s="242"/>
      <c r="S8" s="242"/>
    </row>
    <row r="9" spans="1:19" s="26" customFormat="1" ht="18.75" customHeight="1" thickBot="1">
      <c r="A9" s="27"/>
      <c r="B9" s="24"/>
      <c r="C9" s="28"/>
      <c r="D9" s="28"/>
      <c r="E9" s="28"/>
      <c r="F9" s="325" t="s">
        <v>5</v>
      </c>
      <c r="G9" s="326"/>
      <c r="H9" s="326"/>
      <c r="I9" s="25"/>
      <c r="J9" s="242"/>
      <c r="K9" s="242"/>
      <c r="L9" s="242"/>
      <c r="M9" s="243"/>
      <c r="N9" s="243"/>
      <c r="O9" s="243"/>
      <c r="P9" s="242"/>
      <c r="Q9" s="242"/>
      <c r="R9" s="242"/>
      <c r="S9" s="242"/>
    </row>
    <row r="10" spans="1:19" s="26" customFormat="1" ht="38.1" customHeight="1" thickBot="1">
      <c r="A10" s="327" t="s">
        <v>6</v>
      </c>
      <c r="B10" s="328"/>
      <c r="C10" s="29" t="s">
        <v>7</v>
      </c>
      <c r="D10" s="30" t="s">
        <v>8</v>
      </c>
      <c r="E10" s="31" t="s">
        <v>9</v>
      </c>
      <c r="F10" s="32"/>
      <c r="G10" s="33" t="s">
        <v>10</v>
      </c>
      <c r="H10" s="33" t="s">
        <v>11</v>
      </c>
      <c r="I10" s="25"/>
      <c r="J10" s="242"/>
      <c r="K10" s="242"/>
      <c r="L10" s="242"/>
      <c r="M10" s="243" t="s">
        <v>12</v>
      </c>
      <c r="N10" s="243" t="s">
        <v>13</v>
      </c>
      <c r="O10" s="243" t="s">
        <v>14</v>
      </c>
      <c r="P10" s="242"/>
      <c r="Q10" s="242"/>
      <c r="R10" s="242"/>
      <c r="S10" s="242"/>
    </row>
    <row r="11" spans="1:19" s="26" customFormat="1" ht="18.75" customHeight="1" thickBot="1">
      <c r="A11" s="34"/>
      <c r="B11" s="35" t="s">
        <v>15</v>
      </c>
      <c r="C11" s="155">
        <v>28</v>
      </c>
      <c r="D11" s="156">
        <v>26017</v>
      </c>
      <c r="E11" s="157">
        <v>10448</v>
      </c>
      <c r="F11" s="36" t="s">
        <v>16</v>
      </c>
      <c r="G11" s="37">
        <f>+M15/C8*F8</f>
        <v>67.166666666666671</v>
      </c>
      <c r="H11" s="38">
        <f>ROUND(+G11*O11,0)</f>
        <v>87473</v>
      </c>
      <c r="I11" s="25"/>
      <c r="J11" s="242"/>
      <c r="K11" s="242"/>
      <c r="L11" s="242" t="s">
        <v>16</v>
      </c>
      <c r="M11" s="243">
        <f>+C11</f>
        <v>28</v>
      </c>
      <c r="N11" s="243">
        <f>SUM(D11:E11)</f>
        <v>36465</v>
      </c>
      <c r="O11" s="243">
        <f>+N11/C11</f>
        <v>1302.3214285714287</v>
      </c>
      <c r="P11" s="242"/>
      <c r="Q11" s="242"/>
      <c r="R11" s="242"/>
      <c r="S11" s="242"/>
    </row>
    <row r="12" spans="1:19" s="26" customFormat="1" ht="18.75" customHeight="1" thickBot="1">
      <c r="A12" s="34"/>
      <c r="B12" s="39" t="s">
        <v>17</v>
      </c>
      <c r="C12" s="155">
        <v>8</v>
      </c>
      <c r="D12" s="156">
        <v>11417</v>
      </c>
      <c r="E12" s="157">
        <v>4373</v>
      </c>
      <c r="F12" s="36" t="s">
        <v>18</v>
      </c>
      <c r="G12" s="37">
        <f>+M16/C8*F8</f>
        <v>28.166666666666664</v>
      </c>
      <c r="H12" s="38">
        <f>ROUND(+G12*O12,0)</f>
        <v>55594</v>
      </c>
      <c r="I12" s="25"/>
      <c r="J12" s="242"/>
      <c r="K12" s="242"/>
      <c r="L12" s="242" t="s">
        <v>19</v>
      </c>
      <c r="M12" s="243">
        <f>+C12</f>
        <v>8</v>
      </c>
      <c r="N12" s="243">
        <f>SUM(D12:E12)</f>
        <v>15790</v>
      </c>
      <c r="O12" s="243">
        <f>+N12/C12</f>
        <v>1973.75</v>
      </c>
      <c r="P12" s="242"/>
      <c r="Q12" s="242"/>
      <c r="R12" s="242"/>
      <c r="S12" s="242"/>
    </row>
    <row r="13" spans="1:19" s="46" customFormat="1" ht="38.1" customHeight="1" thickBot="1">
      <c r="A13" s="327" t="s">
        <v>20</v>
      </c>
      <c r="B13" s="329"/>
      <c r="C13" s="40" t="s">
        <v>21</v>
      </c>
      <c r="D13" s="41"/>
      <c r="E13" s="42"/>
      <c r="F13" s="43" t="s">
        <v>22</v>
      </c>
      <c r="G13" s="37">
        <f>+G12+G11</f>
        <v>95.333333333333343</v>
      </c>
      <c r="H13" s="44">
        <f>+H11+H12</f>
        <v>143067</v>
      </c>
      <c r="I13" s="45"/>
      <c r="J13" s="244"/>
      <c r="K13" s="244"/>
      <c r="L13" s="244" t="s">
        <v>16</v>
      </c>
      <c r="M13" s="245">
        <f>+C14*$E$14</f>
        <v>3</v>
      </c>
      <c r="N13" s="245">
        <f>+M13*O11</f>
        <v>3906.9642857142862</v>
      </c>
      <c r="O13" s="243">
        <f>+N13/M13</f>
        <v>1302.3214285714287</v>
      </c>
      <c r="P13" s="244"/>
      <c r="Q13" s="244"/>
      <c r="R13" s="244"/>
      <c r="S13" s="244"/>
    </row>
    <row r="14" spans="1:19" s="46" customFormat="1" ht="24.95" customHeight="1" thickBot="1">
      <c r="A14" s="47"/>
      <c r="B14" s="48" t="s">
        <v>15</v>
      </c>
      <c r="C14" s="155">
        <v>3</v>
      </c>
      <c r="D14" s="330" t="s">
        <v>23</v>
      </c>
      <c r="E14" s="158">
        <v>1</v>
      </c>
      <c r="F14" s="49"/>
      <c r="G14" s="49"/>
      <c r="H14" s="50"/>
      <c r="I14" s="45"/>
      <c r="J14" s="244"/>
      <c r="K14" s="244"/>
      <c r="L14" s="244" t="s">
        <v>19</v>
      </c>
      <c r="M14" s="245">
        <f>+C15*$E$14</f>
        <v>5</v>
      </c>
      <c r="N14" s="245">
        <f>+M14*O12</f>
        <v>9868.75</v>
      </c>
      <c r="O14" s="243">
        <f>+N14/M14</f>
        <v>1973.75</v>
      </c>
      <c r="P14" s="244"/>
      <c r="Q14" s="244"/>
      <c r="R14" s="244"/>
      <c r="S14" s="244"/>
    </row>
    <row r="15" spans="1:19" s="46" customFormat="1" ht="24.95" customHeight="1" thickBot="1">
      <c r="A15" s="27"/>
      <c r="B15" s="51" t="s">
        <v>17</v>
      </c>
      <c r="C15" s="155">
        <v>5</v>
      </c>
      <c r="D15" s="331"/>
      <c r="E15" s="49"/>
      <c r="F15" s="49"/>
      <c r="G15" s="52" t="s">
        <v>24</v>
      </c>
      <c r="H15" s="159">
        <v>2401</v>
      </c>
      <c r="I15" s="45"/>
      <c r="J15" s="244"/>
      <c r="K15" s="246"/>
      <c r="L15" s="244" t="s">
        <v>16</v>
      </c>
      <c r="M15" s="245">
        <f>+M11+M13</f>
        <v>31</v>
      </c>
      <c r="N15" s="245"/>
      <c r="O15" s="245"/>
      <c r="P15" s="244"/>
      <c r="Q15" s="244"/>
      <c r="R15" s="244"/>
      <c r="S15" s="244"/>
    </row>
    <row r="16" spans="1:19" s="46" customFormat="1" ht="9.9499999999999993" customHeight="1">
      <c r="A16" s="27"/>
      <c r="B16" s="53"/>
      <c r="C16" s="54"/>
      <c r="D16" s="23"/>
      <c r="E16" s="55"/>
      <c r="F16" s="54"/>
      <c r="G16" s="56"/>
      <c r="H16" s="57"/>
      <c r="I16" s="45"/>
      <c r="J16" s="244"/>
      <c r="K16" s="244"/>
      <c r="L16" s="244" t="s">
        <v>19</v>
      </c>
      <c r="M16" s="245">
        <f>+M12+M14</f>
        <v>13</v>
      </c>
      <c r="N16" s="245"/>
      <c r="O16" s="245"/>
      <c r="P16" s="244"/>
      <c r="Q16" s="244"/>
      <c r="R16" s="244"/>
      <c r="S16" s="244"/>
    </row>
    <row r="17" spans="1:19" s="46" customFormat="1" ht="38.1" customHeight="1" thickBot="1">
      <c r="A17" s="27"/>
      <c r="B17" s="53"/>
      <c r="C17" s="54"/>
      <c r="D17" s="30" t="s">
        <v>25</v>
      </c>
      <c r="E17" s="58"/>
      <c r="F17" s="58"/>
      <c r="G17" s="57"/>
      <c r="H17" s="59" t="s">
        <v>26</v>
      </c>
      <c r="I17" s="45"/>
      <c r="J17" s="244"/>
      <c r="K17" s="244"/>
      <c r="L17" s="244"/>
      <c r="M17" s="245" t="s">
        <v>27</v>
      </c>
      <c r="N17" s="245"/>
      <c r="O17" s="245"/>
      <c r="P17" s="244"/>
      <c r="Q17" s="244"/>
      <c r="R17" s="244"/>
      <c r="S17" s="244"/>
    </row>
    <row r="18" spans="1:19" s="26" customFormat="1" ht="24.75" customHeight="1" thickBot="1">
      <c r="A18" s="34"/>
      <c r="B18" s="332" t="s">
        <v>28</v>
      </c>
      <c r="C18" s="333"/>
      <c r="D18" s="161">
        <v>35696</v>
      </c>
      <c r="E18" s="317" t="s">
        <v>167</v>
      </c>
      <c r="F18" s="318"/>
      <c r="G18" s="1">
        <v>26</v>
      </c>
      <c r="H18" s="44">
        <f>D18/G$19*G$18</f>
        <v>116012</v>
      </c>
      <c r="I18" s="25"/>
      <c r="J18" s="242"/>
      <c r="K18" s="242"/>
      <c r="L18" s="242" t="s">
        <v>29</v>
      </c>
      <c r="M18" s="243">
        <f>+D18/$C$8</f>
        <v>2974.6666666666665</v>
      </c>
      <c r="N18" s="243"/>
      <c r="O18" s="243"/>
      <c r="P18" s="242"/>
      <c r="Q18" s="242"/>
      <c r="R18" s="242"/>
      <c r="S18" s="242"/>
    </row>
    <row r="19" spans="1:19" s="26" customFormat="1" ht="24.75" customHeight="1" thickBot="1">
      <c r="A19" s="34"/>
      <c r="B19" s="334" t="s">
        <v>30</v>
      </c>
      <c r="C19" s="333"/>
      <c r="D19" s="233" t="s">
        <v>158</v>
      </c>
      <c r="E19" s="317" t="s">
        <v>168</v>
      </c>
      <c r="F19" s="318"/>
      <c r="G19" s="153">
        <v>8</v>
      </c>
      <c r="H19" s="44" t="s">
        <v>158</v>
      </c>
      <c r="I19" s="25"/>
      <c r="J19" s="242"/>
      <c r="K19" s="242"/>
      <c r="L19" s="242" t="s">
        <v>31</v>
      </c>
      <c r="M19" s="243" t="e">
        <f>+D19/$C$8</f>
        <v>#VALUE!</v>
      </c>
      <c r="N19" s="243"/>
      <c r="O19" s="243"/>
      <c r="P19" s="242"/>
      <c r="Q19" s="242"/>
      <c r="R19" s="242"/>
      <c r="S19" s="242"/>
    </row>
    <row r="20" spans="1:19" s="26" customFormat="1" ht="24.75" customHeight="1" thickBot="1">
      <c r="A20" s="34"/>
      <c r="B20" s="332" t="s">
        <v>32</v>
      </c>
      <c r="C20" s="333"/>
      <c r="D20" s="161">
        <v>41526</v>
      </c>
      <c r="E20" s="60"/>
      <c r="F20" s="60"/>
      <c r="G20" s="60"/>
      <c r="H20" s="44">
        <f>D20/G$19*G$18</f>
        <v>134959.5</v>
      </c>
      <c r="I20" s="25"/>
      <c r="J20" s="242"/>
      <c r="K20" s="242"/>
      <c r="L20" s="242" t="s">
        <v>33</v>
      </c>
      <c r="M20" s="243">
        <f>+D20/$C$8</f>
        <v>3460.5</v>
      </c>
      <c r="N20" s="243"/>
      <c r="O20" s="243"/>
      <c r="P20" s="242"/>
      <c r="Q20" s="242"/>
      <c r="R20" s="242"/>
      <c r="S20" s="242"/>
    </row>
    <row r="21" spans="1:19" s="26" customFormat="1" ht="21" customHeight="1" thickBot="1">
      <c r="A21" s="34"/>
      <c r="B21" s="335" t="s">
        <v>34</v>
      </c>
      <c r="C21" s="316"/>
      <c r="D21" s="61">
        <f>SUM(D18:D20)</f>
        <v>77222</v>
      </c>
      <c r="E21" s="62"/>
      <c r="F21" s="62"/>
      <c r="G21" s="62"/>
      <c r="H21" s="63">
        <f>SUM(H18:H20)</f>
        <v>250971.5</v>
      </c>
      <c r="I21" s="25"/>
      <c r="J21" s="242"/>
      <c r="K21" s="242"/>
      <c r="L21" s="242"/>
      <c r="M21" s="243"/>
      <c r="N21" s="243"/>
      <c r="O21" s="243"/>
      <c r="P21" s="242"/>
      <c r="Q21" s="242"/>
      <c r="R21" s="242"/>
      <c r="S21" s="242"/>
    </row>
    <row r="22" spans="1:19" s="26" customFormat="1" ht="9.9499999999999993" customHeight="1" thickBot="1">
      <c r="A22" s="27"/>
      <c r="B22" s="24"/>
      <c r="C22" s="53"/>
      <c r="D22" s="64"/>
      <c r="E22" s="49"/>
      <c r="F22" s="49"/>
      <c r="G22" s="49"/>
      <c r="H22" s="49"/>
      <c r="I22" s="25"/>
      <c r="J22" s="242"/>
      <c r="K22" s="242"/>
      <c r="L22" s="242"/>
      <c r="M22" s="243"/>
      <c r="N22" s="243"/>
      <c r="O22" s="243"/>
      <c r="P22" s="242"/>
      <c r="Q22" s="242"/>
      <c r="R22" s="242"/>
      <c r="S22" s="242"/>
    </row>
    <row r="23" spans="1:19" s="26" customFormat="1" ht="24.75" customHeight="1" thickBot="1">
      <c r="A23" s="27"/>
      <c r="B23" s="24"/>
      <c r="C23" s="53"/>
      <c r="D23" s="336" t="s">
        <v>35</v>
      </c>
      <c r="E23" s="337"/>
      <c r="F23" s="337"/>
      <c r="G23" s="337"/>
      <c r="H23" s="160">
        <f>+H21+H15+H13</f>
        <v>396439.5</v>
      </c>
      <c r="I23" s="25"/>
      <c r="J23" s="242"/>
      <c r="K23" s="242"/>
      <c r="L23" s="242"/>
      <c r="M23" s="243"/>
      <c r="N23" s="243"/>
      <c r="O23" s="243"/>
      <c r="P23" s="242"/>
      <c r="Q23" s="242"/>
      <c r="R23" s="242"/>
      <c r="S23" s="242"/>
    </row>
    <row r="24" spans="1:19" s="26" customFormat="1" ht="9.9499999999999993" customHeight="1">
      <c r="A24" s="27"/>
      <c r="B24" s="24"/>
      <c r="C24" s="53"/>
      <c r="D24" s="64"/>
      <c r="E24" s="338"/>
      <c r="F24" s="338"/>
      <c r="G24" s="338"/>
      <c r="H24" s="338"/>
      <c r="I24" s="25"/>
      <c r="J24" s="242"/>
      <c r="K24" s="242"/>
      <c r="L24" s="242"/>
      <c r="M24" s="243"/>
      <c r="N24" s="243"/>
      <c r="O24" s="243"/>
      <c r="P24" s="242"/>
      <c r="Q24" s="242"/>
      <c r="R24" s="242"/>
      <c r="S24" s="242"/>
    </row>
    <row r="25" spans="1:19" s="67" customFormat="1" ht="18" customHeight="1">
      <c r="A25" s="315" t="s">
        <v>36</v>
      </c>
      <c r="B25" s="316"/>
      <c r="C25" s="316"/>
      <c r="D25" s="316"/>
      <c r="E25" s="65"/>
      <c r="F25" s="65"/>
      <c r="G25" s="65"/>
      <c r="H25" s="65"/>
      <c r="I25" s="66"/>
      <c r="J25" s="247"/>
      <c r="K25" s="247"/>
      <c r="L25" s="247"/>
      <c r="M25" s="248"/>
      <c r="N25" s="248"/>
      <c r="O25" s="248"/>
      <c r="P25" s="247"/>
      <c r="Q25" s="247"/>
      <c r="R25" s="247"/>
      <c r="S25" s="247"/>
    </row>
    <row r="26" spans="1:19" s="26" customFormat="1" ht="13.5" customHeight="1">
      <c r="A26" s="27"/>
      <c r="B26" s="68" t="s">
        <v>37</v>
      </c>
      <c r="C26" s="68" t="s">
        <v>38</v>
      </c>
      <c r="D26" s="342" t="s">
        <v>169</v>
      </c>
      <c r="E26" s="343"/>
      <c r="F26" s="343"/>
      <c r="G26" s="343"/>
      <c r="H26" s="343"/>
      <c r="I26" s="25"/>
      <c r="J26" s="242"/>
      <c r="K26" s="242"/>
      <c r="L26" s="242"/>
      <c r="M26" s="243"/>
      <c r="N26" s="243"/>
      <c r="O26" s="243"/>
      <c r="P26" s="242"/>
      <c r="Q26" s="242"/>
      <c r="R26" s="242"/>
      <c r="S26" s="242"/>
    </row>
    <row r="27" spans="1:19" s="26" customFormat="1" ht="28.5" customHeight="1">
      <c r="A27" s="69" t="s">
        <v>40</v>
      </c>
      <c r="B27" s="153">
        <v>69</v>
      </c>
      <c r="C27" s="152">
        <v>912194.68</v>
      </c>
      <c r="D27" s="344"/>
      <c r="E27" s="344"/>
      <c r="F27" s="344"/>
      <c r="G27" s="344"/>
      <c r="H27" s="344"/>
      <c r="I27" s="25"/>
      <c r="J27" s="242"/>
      <c r="K27" s="242"/>
      <c r="L27" s="242"/>
      <c r="M27" s="243"/>
      <c r="N27" s="243"/>
      <c r="O27" s="243"/>
      <c r="P27" s="242"/>
      <c r="Q27" s="242"/>
      <c r="R27" s="242"/>
      <c r="S27" s="242"/>
    </row>
    <row r="28" spans="1:19" s="26" customFormat="1" ht="18" customHeight="1">
      <c r="A28" s="315" t="s">
        <v>41</v>
      </c>
      <c r="B28" s="316"/>
      <c r="C28" s="316"/>
      <c r="D28" s="316"/>
      <c r="E28" s="345"/>
      <c r="F28" s="49"/>
      <c r="G28" s="49"/>
      <c r="H28" s="49"/>
      <c r="I28" s="25"/>
      <c r="J28" s="242"/>
      <c r="K28" s="242"/>
      <c r="L28" s="242"/>
      <c r="M28" s="243"/>
      <c r="N28" s="243"/>
      <c r="O28" s="243"/>
      <c r="P28" s="242"/>
      <c r="Q28" s="242"/>
      <c r="R28" s="242"/>
      <c r="S28" s="242"/>
    </row>
    <row r="29" spans="1:19" s="26" customFormat="1" ht="24.95" customHeight="1">
      <c r="A29" s="27"/>
      <c r="B29" s="70" t="s">
        <v>42</v>
      </c>
      <c r="C29" s="68" t="s">
        <v>38</v>
      </c>
      <c r="D29" s="40" t="s">
        <v>43</v>
      </c>
      <c r="E29" s="68" t="s">
        <v>38</v>
      </c>
      <c r="F29" s="342" t="s">
        <v>39</v>
      </c>
      <c r="G29" s="343"/>
      <c r="H29" s="343"/>
      <c r="I29" s="25"/>
      <c r="J29" s="242"/>
      <c r="K29" s="242"/>
      <c r="L29" s="242"/>
      <c r="M29" s="243"/>
      <c r="N29" s="243"/>
      <c r="O29" s="243"/>
      <c r="P29" s="242"/>
      <c r="Q29" s="242"/>
      <c r="R29" s="242"/>
      <c r="S29" s="242"/>
    </row>
    <row r="30" spans="1:19" s="26" customFormat="1" ht="28.5" customHeight="1">
      <c r="A30" s="69" t="s">
        <v>40</v>
      </c>
      <c r="B30" s="153">
        <v>57</v>
      </c>
      <c r="C30" s="152">
        <v>1140000</v>
      </c>
      <c r="D30" s="153">
        <v>43</v>
      </c>
      <c r="E30" s="152">
        <v>860000</v>
      </c>
      <c r="F30" s="344" t="s">
        <v>160</v>
      </c>
      <c r="G30" s="346"/>
      <c r="H30" s="346"/>
      <c r="I30" s="25"/>
      <c r="J30" s="242"/>
      <c r="K30" s="242"/>
      <c r="L30" s="242"/>
      <c r="M30" s="243"/>
      <c r="N30" s="243"/>
      <c r="O30" s="243"/>
      <c r="P30" s="242"/>
      <c r="Q30" s="242"/>
      <c r="R30" s="242"/>
      <c r="S30" s="242"/>
    </row>
    <row r="31" spans="1:19" ht="21" customHeight="1">
      <c r="A31" s="315" t="s">
        <v>129</v>
      </c>
      <c r="B31" s="316"/>
      <c r="C31" s="347"/>
      <c r="D31" s="347"/>
      <c r="E31" s="347"/>
      <c r="F31" s="347"/>
      <c r="G31" s="71"/>
      <c r="H31" s="72"/>
      <c r="I31" s="16"/>
      <c r="J31" s="238"/>
      <c r="K31" s="238"/>
      <c r="L31" s="238"/>
      <c r="M31" s="241"/>
      <c r="N31" s="241"/>
      <c r="O31" s="241"/>
      <c r="P31" s="238"/>
      <c r="Q31" s="238"/>
      <c r="R31" s="238"/>
      <c r="S31" s="238"/>
    </row>
    <row r="32" spans="1:19" ht="40.5" customHeight="1">
      <c r="A32" s="73"/>
      <c r="B32" s="348"/>
      <c r="C32" s="349"/>
      <c r="D32" s="349"/>
      <c r="E32" s="349"/>
      <c r="F32" s="349"/>
      <c r="G32" s="349"/>
      <c r="H32" s="350"/>
      <c r="I32" s="16"/>
      <c r="J32" s="238"/>
      <c r="K32" s="238"/>
      <c r="L32" s="238"/>
      <c r="M32" s="241"/>
      <c r="N32" s="241"/>
      <c r="O32" s="241"/>
      <c r="P32" s="238"/>
      <c r="Q32" s="238"/>
      <c r="R32" s="238"/>
      <c r="S32" s="238"/>
    </row>
    <row r="33" spans="1:19" ht="9.9499999999999993" customHeight="1" thickBot="1">
      <c r="A33" s="74"/>
      <c r="B33" s="75"/>
      <c r="C33" s="76"/>
      <c r="D33" s="76"/>
      <c r="E33" s="76"/>
      <c r="F33" s="76"/>
      <c r="G33" s="76"/>
      <c r="H33" s="76"/>
      <c r="I33" s="77"/>
      <c r="J33" s="238"/>
      <c r="K33" s="238"/>
      <c r="L33" s="238"/>
      <c r="M33" s="241"/>
      <c r="N33" s="241"/>
      <c r="O33" s="241"/>
      <c r="P33" s="238"/>
      <c r="Q33" s="238"/>
      <c r="R33" s="238"/>
      <c r="S33" s="238"/>
    </row>
    <row r="34" spans="1:19" ht="9.9499999999999993" customHeight="1" thickTop="1">
      <c r="A34" s="73"/>
      <c r="B34" s="78"/>
      <c r="C34" s="79"/>
      <c r="D34" s="79"/>
      <c r="E34" s="79"/>
      <c r="F34" s="79"/>
      <c r="G34" s="79"/>
      <c r="H34" s="79"/>
      <c r="I34" s="16"/>
      <c r="J34" s="238"/>
      <c r="K34" s="238"/>
      <c r="L34" s="238"/>
      <c r="M34" s="241"/>
      <c r="N34" s="241"/>
      <c r="O34" s="241"/>
      <c r="P34" s="238"/>
      <c r="Q34" s="238"/>
      <c r="R34" s="238"/>
      <c r="S34" s="238"/>
    </row>
    <row r="35" spans="1:19" s="26" customFormat="1" ht="18" customHeight="1" thickBot="1">
      <c r="A35" s="80" t="s">
        <v>130</v>
      </c>
      <c r="B35" s="81"/>
      <c r="C35" s="81"/>
      <c r="D35" s="81"/>
      <c r="E35" s="81"/>
      <c r="F35" s="81"/>
      <c r="G35" s="81"/>
      <c r="H35" s="81"/>
      <c r="I35" s="82"/>
      <c r="J35" s="242"/>
      <c r="K35" s="242"/>
      <c r="L35" s="242"/>
      <c r="M35" s="243"/>
      <c r="N35" s="243"/>
      <c r="O35" s="243"/>
      <c r="P35" s="242"/>
      <c r="Q35" s="242"/>
      <c r="R35" s="242"/>
      <c r="S35" s="242"/>
    </row>
    <row r="36" spans="1:19" s="26" customFormat="1" ht="18" customHeight="1" thickBot="1">
      <c r="A36" s="34"/>
      <c r="B36" s="83" t="s">
        <v>44</v>
      </c>
      <c r="C36" s="84" t="s">
        <v>45</v>
      </c>
      <c r="D36" s="84" t="s">
        <v>46</v>
      </c>
      <c r="E36" s="84" t="s">
        <v>47</v>
      </c>
      <c r="F36" s="351" t="s">
        <v>48</v>
      </c>
      <c r="G36" s="352"/>
      <c r="H36" s="353"/>
      <c r="I36" s="25"/>
      <c r="J36" s="242"/>
      <c r="K36" s="242"/>
      <c r="L36" s="242"/>
      <c r="M36" s="243"/>
      <c r="N36" s="243"/>
      <c r="O36" s="243"/>
      <c r="P36" s="242"/>
      <c r="Q36" s="242"/>
      <c r="R36" s="242"/>
      <c r="S36" s="242"/>
    </row>
    <row r="37" spans="1:19" s="26" customFormat="1" ht="24" customHeight="1">
      <c r="A37" s="34"/>
      <c r="B37" s="85" t="s">
        <v>49</v>
      </c>
      <c r="C37" s="162">
        <v>0</v>
      </c>
      <c r="D37" s="162">
        <v>0</v>
      </c>
      <c r="E37" s="162">
        <v>0</v>
      </c>
      <c r="F37" s="354" t="s">
        <v>51</v>
      </c>
      <c r="G37" s="355"/>
      <c r="H37" s="356"/>
      <c r="I37" s="25"/>
      <c r="J37" s="242"/>
      <c r="K37" s="242"/>
      <c r="L37" s="242"/>
      <c r="M37" s="243"/>
      <c r="N37" s="243"/>
      <c r="O37" s="243"/>
      <c r="P37" s="242"/>
      <c r="Q37" s="242"/>
      <c r="R37" s="242"/>
      <c r="S37" s="242"/>
    </row>
    <row r="38" spans="1:19" s="26" customFormat="1" ht="24" customHeight="1">
      <c r="A38" s="34"/>
      <c r="B38" s="86" t="s">
        <v>50</v>
      </c>
      <c r="C38" s="152">
        <v>0</v>
      </c>
      <c r="D38" s="152">
        <v>0</v>
      </c>
      <c r="E38" s="152">
        <v>0</v>
      </c>
      <c r="F38" s="339" t="s">
        <v>166</v>
      </c>
      <c r="G38" s="340"/>
      <c r="H38" s="341"/>
      <c r="I38" s="25"/>
      <c r="J38" s="242"/>
      <c r="K38" s="242"/>
      <c r="L38" s="242"/>
      <c r="M38" s="243"/>
      <c r="N38" s="243"/>
      <c r="O38" s="243"/>
      <c r="P38" s="242"/>
      <c r="Q38" s="242"/>
      <c r="R38" s="242"/>
      <c r="S38" s="242"/>
    </row>
    <row r="39" spans="1:19" s="26" customFormat="1" ht="24" customHeight="1">
      <c r="A39" s="34"/>
      <c r="B39" s="86" t="s">
        <v>52</v>
      </c>
      <c r="C39" s="152">
        <v>0</v>
      </c>
      <c r="D39" s="152">
        <v>0</v>
      </c>
      <c r="E39" s="152">
        <v>0</v>
      </c>
      <c r="F39" s="339" t="s">
        <v>131</v>
      </c>
      <c r="G39" s="340"/>
      <c r="H39" s="341"/>
      <c r="I39" s="25"/>
      <c r="J39" s="242"/>
      <c r="K39" s="242"/>
      <c r="L39" s="242"/>
      <c r="M39" s="243"/>
      <c r="N39" s="243"/>
      <c r="O39" s="243"/>
      <c r="P39" s="242"/>
      <c r="Q39" s="242"/>
      <c r="R39" s="242"/>
      <c r="S39" s="242"/>
    </row>
    <row r="40" spans="1:19" s="26" customFormat="1" ht="24" customHeight="1">
      <c r="A40" s="34"/>
      <c r="B40" s="86" t="s">
        <v>53</v>
      </c>
      <c r="C40" s="87"/>
      <c r="D40" s="87"/>
      <c r="E40" s="152">
        <v>0</v>
      </c>
      <c r="F40" s="339" t="s">
        <v>131</v>
      </c>
      <c r="G40" s="340"/>
      <c r="H40" s="341"/>
      <c r="I40" s="25"/>
      <c r="J40" s="242"/>
      <c r="K40" s="242"/>
      <c r="L40" s="242"/>
      <c r="M40" s="243"/>
      <c r="N40" s="243"/>
      <c r="O40" s="243"/>
      <c r="P40" s="242"/>
      <c r="Q40" s="242"/>
      <c r="R40" s="242"/>
      <c r="S40" s="242"/>
    </row>
    <row r="41" spans="1:19" s="26" customFormat="1" ht="24" customHeight="1">
      <c r="A41" s="34"/>
      <c r="B41" s="86" t="s">
        <v>54</v>
      </c>
      <c r="C41" s="87"/>
      <c r="D41" s="87"/>
      <c r="E41" s="152">
        <v>0</v>
      </c>
      <c r="F41" s="339" t="s">
        <v>51</v>
      </c>
      <c r="G41" s="340"/>
      <c r="H41" s="341"/>
      <c r="I41" s="25"/>
      <c r="J41" s="242"/>
      <c r="K41" s="242"/>
      <c r="L41" s="242"/>
      <c r="M41" s="243"/>
      <c r="N41" s="243"/>
      <c r="O41" s="243"/>
      <c r="P41" s="242"/>
      <c r="Q41" s="242"/>
      <c r="R41" s="242"/>
      <c r="S41" s="242"/>
    </row>
    <row r="42" spans="1:19" s="26" customFormat="1" ht="36.75" customHeight="1">
      <c r="A42" s="34"/>
      <c r="B42" s="86" t="s">
        <v>55</v>
      </c>
      <c r="C42" s="87"/>
      <c r="D42" s="87"/>
      <c r="E42" s="152">
        <v>95624.56</v>
      </c>
      <c r="F42" s="339" t="s">
        <v>165</v>
      </c>
      <c r="G42" s="340"/>
      <c r="H42" s="341"/>
      <c r="I42" s="25"/>
      <c r="J42" s="242"/>
      <c r="K42" s="242"/>
      <c r="L42" s="242"/>
      <c r="M42" s="243"/>
      <c r="N42" s="243"/>
      <c r="O42" s="243"/>
      <c r="P42" s="242"/>
      <c r="Q42" s="242"/>
      <c r="R42" s="242"/>
      <c r="S42" s="242"/>
    </row>
    <row r="43" spans="1:19" s="26" customFormat="1" ht="24" customHeight="1">
      <c r="A43" s="34"/>
      <c r="B43" s="86" t="s">
        <v>56</v>
      </c>
      <c r="C43" s="87"/>
      <c r="D43" s="152">
        <v>2021.46</v>
      </c>
      <c r="E43" s="152">
        <v>4942.2700000000004</v>
      </c>
      <c r="F43" s="339" t="s">
        <v>164</v>
      </c>
      <c r="G43" s="340"/>
      <c r="H43" s="341"/>
      <c r="I43" s="25"/>
      <c r="J43" s="242"/>
      <c r="K43" s="242"/>
      <c r="L43" s="242"/>
      <c r="M43" s="243"/>
      <c r="N43" s="243"/>
      <c r="O43" s="243"/>
      <c r="P43" s="242"/>
      <c r="Q43" s="242"/>
      <c r="R43" s="242"/>
      <c r="S43" s="242"/>
    </row>
    <row r="44" spans="1:19" s="26" customFormat="1" ht="24" customHeight="1">
      <c r="A44" s="34"/>
      <c r="B44" s="88" t="s">
        <v>57</v>
      </c>
      <c r="C44" s="87"/>
      <c r="D44" s="87"/>
      <c r="E44" s="152">
        <v>0</v>
      </c>
      <c r="F44" s="339" t="s">
        <v>51</v>
      </c>
      <c r="G44" s="340"/>
      <c r="H44" s="341"/>
      <c r="I44" s="25"/>
      <c r="J44" s="242"/>
      <c r="K44" s="242"/>
      <c r="L44" s="242"/>
      <c r="M44" s="243"/>
      <c r="N44" s="243"/>
      <c r="O44" s="243"/>
      <c r="P44" s="242"/>
      <c r="Q44" s="242"/>
      <c r="R44" s="242"/>
      <c r="S44" s="242"/>
    </row>
    <row r="45" spans="1:19" s="26" customFormat="1" ht="24" customHeight="1">
      <c r="A45" s="34"/>
      <c r="B45" s="86" t="s">
        <v>58</v>
      </c>
      <c r="C45" s="152">
        <v>1322.94</v>
      </c>
      <c r="D45" s="152"/>
      <c r="E45" s="152">
        <v>0</v>
      </c>
      <c r="F45" s="339" t="s">
        <v>171</v>
      </c>
      <c r="G45" s="340"/>
      <c r="H45" s="341"/>
      <c r="I45" s="25"/>
      <c r="J45" s="242"/>
      <c r="K45" s="242"/>
      <c r="L45" s="242"/>
      <c r="M45" s="243"/>
      <c r="N45" s="243"/>
      <c r="O45" s="243"/>
      <c r="P45" s="242"/>
      <c r="Q45" s="242"/>
      <c r="R45" s="242"/>
      <c r="S45" s="242"/>
    </row>
    <row r="46" spans="1:19" s="46" customFormat="1" ht="22.5" customHeight="1" thickBot="1">
      <c r="A46" s="47"/>
      <c r="B46" s="89" t="s">
        <v>22</v>
      </c>
      <c r="C46" s="90">
        <f>SUM(C37:C45)</f>
        <v>1322.94</v>
      </c>
      <c r="D46" s="90">
        <f>SUM(D37:D45)</f>
        <v>2021.46</v>
      </c>
      <c r="E46" s="90">
        <f>SUM(E37:E45)</f>
        <v>100566.83</v>
      </c>
      <c r="F46" s="91"/>
      <c r="G46" s="92"/>
      <c r="H46" s="93">
        <f>C46+D46+E46</f>
        <v>103911.23</v>
      </c>
      <c r="I46" s="45"/>
      <c r="J46" s="244"/>
      <c r="K46" s="244"/>
      <c r="L46" s="244"/>
      <c r="M46" s="245"/>
      <c r="N46" s="245"/>
      <c r="O46" s="245"/>
      <c r="P46" s="244"/>
      <c r="Q46" s="244"/>
      <c r="R46" s="244"/>
      <c r="S46" s="244"/>
    </row>
    <row r="47" spans="1:19" ht="23.25" customHeight="1" thickBot="1">
      <c r="A47" s="27"/>
      <c r="B47" s="83" t="s">
        <v>59</v>
      </c>
      <c r="C47" s="94" t="s">
        <v>60</v>
      </c>
      <c r="D47" s="94" t="s">
        <v>61</v>
      </c>
      <c r="E47" s="360" t="s">
        <v>62</v>
      </c>
      <c r="F47" s="361"/>
      <c r="G47" s="361"/>
      <c r="H47" s="362"/>
      <c r="I47" s="16"/>
      <c r="J47" s="238"/>
      <c r="K47" s="238"/>
      <c r="L47" s="238"/>
      <c r="M47" s="241"/>
      <c r="N47" s="241"/>
      <c r="O47" s="241"/>
      <c r="P47" s="238"/>
      <c r="Q47" s="238"/>
      <c r="R47" s="238"/>
      <c r="S47" s="238"/>
    </row>
    <row r="48" spans="1:19" ht="39.950000000000003" customHeight="1">
      <c r="A48" s="73"/>
      <c r="B48" s="95" t="s">
        <v>63</v>
      </c>
      <c r="C48" s="96">
        <f>'Asset Guidelines'!G12</f>
        <v>129.19156651754972</v>
      </c>
      <c r="D48" s="96">
        <f>'Asset Guidelines'!H12</f>
        <v>60</v>
      </c>
      <c r="E48" s="363" t="s">
        <v>131</v>
      </c>
      <c r="F48" s="364"/>
      <c r="G48" s="364"/>
      <c r="H48" s="365"/>
      <c r="I48" s="16"/>
      <c r="J48" s="238"/>
      <c r="K48" s="238"/>
      <c r="L48" s="238"/>
      <c r="M48" s="241"/>
      <c r="N48" s="241"/>
      <c r="O48" s="241"/>
      <c r="P48" s="238"/>
      <c r="Q48" s="238"/>
      <c r="R48" s="238"/>
      <c r="S48" s="238"/>
    </row>
    <row r="49" spans="1:19" ht="39.950000000000003" customHeight="1">
      <c r="A49" s="73"/>
      <c r="B49" s="97" t="s">
        <v>64</v>
      </c>
      <c r="C49" s="98">
        <f>'Asset Guidelines'!G26</f>
        <v>99.672225632437844</v>
      </c>
      <c r="D49" s="98">
        <f>'Asset Guidelines'!H26</f>
        <v>75</v>
      </c>
      <c r="E49" s="366" t="s">
        <v>51</v>
      </c>
      <c r="F49" s="367"/>
      <c r="G49" s="367"/>
      <c r="H49" s="368"/>
      <c r="I49" s="16"/>
      <c r="J49" s="238"/>
      <c r="K49" s="238"/>
      <c r="L49" s="238"/>
      <c r="M49" s="241"/>
      <c r="N49" s="241"/>
      <c r="O49" s="241"/>
      <c r="P49" s="238"/>
      <c r="Q49" s="238"/>
      <c r="R49" s="238"/>
      <c r="S49" s="238"/>
    </row>
    <row r="50" spans="1:19" ht="39.950000000000003" customHeight="1" thickBot="1">
      <c r="A50" s="73"/>
      <c r="B50" s="99" t="s">
        <v>65</v>
      </c>
      <c r="C50" s="100">
        <f>'Asset Guidelines'!G52</f>
        <v>50.809663840229291</v>
      </c>
      <c r="D50" s="100">
        <f>'Asset Guidelines'!H52</f>
        <v>45</v>
      </c>
      <c r="E50" s="357" t="s">
        <v>163</v>
      </c>
      <c r="F50" s="358"/>
      <c r="G50" s="358"/>
      <c r="H50" s="359"/>
      <c r="I50" s="16"/>
      <c r="J50" s="238" t="s">
        <v>161</v>
      </c>
      <c r="K50" s="238"/>
      <c r="L50" s="238"/>
      <c r="M50" s="241"/>
      <c r="N50" s="241"/>
      <c r="O50" s="241"/>
      <c r="P50" s="238"/>
      <c r="Q50" s="238"/>
      <c r="R50" s="238"/>
      <c r="S50" s="238"/>
    </row>
    <row r="51" spans="1:19" ht="35.1" customHeight="1" thickBot="1">
      <c r="A51" s="73"/>
      <c r="B51" s="101" t="s">
        <v>66</v>
      </c>
      <c r="C51" s="102" t="s">
        <v>67</v>
      </c>
      <c r="D51" s="94" t="s">
        <v>61</v>
      </c>
      <c r="E51" s="360" t="s">
        <v>68</v>
      </c>
      <c r="F51" s="361"/>
      <c r="G51" s="361"/>
      <c r="H51" s="362"/>
      <c r="I51" s="16"/>
      <c r="J51" s="238" t="s">
        <v>162</v>
      </c>
      <c r="K51" s="238"/>
      <c r="L51" s="238"/>
      <c r="M51" s="241"/>
      <c r="N51" s="241"/>
      <c r="O51" s="241"/>
      <c r="P51" s="238"/>
      <c r="Q51" s="238"/>
      <c r="R51" s="238"/>
      <c r="S51" s="238"/>
    </row>
    <row r="52" spans="1:19" ht="39.950000000000003" customHeight="1">
      <c r="A52" s="73"/>
      <c r="B52" s="103" t="s">
        <v>69</v>
      </c>
      <c r="C52" s="104">
        <v>3.15</v>
      </c>
      <c r="D52" s="104">
        <f>'Asset Guidelines'!H17</f>
        <v>5</v>
      </c>
      <c r="E52" s="363" t="s">
        <v>51</v>
      </c>
      <c r="F52" s="364"/>
      <c r="G52" s="364"/>
      <c r="H52" s="365"/>
      <c r="I52" s="16"/>
      <c r="J52" s="238"/>
      <c r="K52" s="238"/>
      <c r="L52" s="238"/>
      <c r="M52" s="241"/>
      <c r="N52" s="241"/>
      <c r="O52" s="241"/>
      <c r="P52" s="238"/>
      <c r="Q52" s="238"/>
      <c r="R52" s="238"/>
      <c r="S52" s="238"/>
    </row>
    <row r="53" spans="1:19" ht="39.950000000000003" customHeight="1" thickBot="1">
      <c r="A53" s="73"/>
      <c r="B53" s="99" t="s">
        <v>70</v>
      </c>
      <c r="C53" s="105">
        <v>38.85</v>
      </c>
      <c r="D53" s="105">
        <f>'Asset Guidelines'!H20</f>
        <v>45</v>
      </c>
      <c r="E53" s="357" t="s">
        <v>51</v>
      </c>
      <c r="F53" s="358"/>
      <c r="G53" s="358"/>
      <c r="H53" s="359"/>
      <c r="I53" s="16"/>
      <c r="J53" s="238"/>
      <c r="K53" s="238"/>
      <c r="L53" s="238"/>
      <c r="M53" s="241"/>
      <c r="N53" s="241"/>
      <c r="O53" s="241"/>
      <c r="P53" s="238"/>
      <c r="Q53" s="238"/>
      <c r="R53" s="238"/>
      <c r="S53" s="238"/>
    </row>
    <row r="54" spans="1:19" ht="9.9499999999999993" customHeight="1" thickBot="1">
      <c r="A54" s="74"/>
      <c r="B54" s="106"/>
      <c r="C54" s="107"/>
      <c r="D54" s="108"/>
      <c r="E54" s="109"/>
      <c r="F54" s="110"/>
      <c r="G54" s="110"/>
      <c r="H54" s="110"/>
      <c r="I54" s="77"/>
      <c r="J54" s="238"/>
      <c r="K54" s="238"/>
      <c r="L54" s="238"/>
      <c r="M54" s="241"/>
      <c r="N54" s="241"/>
      <c r="O54" s="241"/>
      <c r="P54" s="238"/>
      <c r="Q54" s="238"/>
      <c r="R54" s="238"/>
      <c r="S54" s="238"/>
    </row>
    <row r="55" spans="1:19" ht="9.9499999999999993" customHeight="1" thickTop="1" thickBot="1">
      <c r="A55" s="73"/>
      <c r="B55" s="111"/>
      <c r="C55" s="112"/>
      <c r="D55" s="113"/>
      <c r="E55" s="114"/>
      <c r="F55" s="115"/>
      <c r="G55" s="115"/>
      <c r="H55" s="115"/>
      <c r="I55" s="16"/>
      <c r="J55" s="238"/>
      <c r="K55" s="238"/>
      <c r="L55" s="238"/>
      <c r="M55" s="241"/>
      <c r="N55" s="241"/>
      <c r="O55" s="241"/>
      <c r="P55" s="238"/>
      <c r="Q55" s="238"/>
      <c r="R55" s="238"/>
      <c r="S55" s="238"/>
    </row>
    <row r="56" spans="1:19" s="118" customFormat="1" ht="24" customHeight="1" thickBot="1">
      <c r="A56" s="116"/>
      <c r="B56" s="369" t="s">
        <v>71</v>
      </c>
      <c r="C56" s="352"/>
      <c r="D56" s="370" t="s">
        <v>72</v>
      </c>
      <c r="E56" s="352"/>
      <c r="F56" s="352"/>
      <c r="G56" s="352"/>
      <c r="H56" s="371"/>
      <c r="I56" s="117"/>
      <c r="J56" s="249"/>
      <c r="K56" s="249"/>
      <c r="L56" s="249"/>
      <c r="M56" s="250"/>
      <c r="N56" s="250"/>
      <c r="O56" s="250"/>
      <c r="P56" s="249"/>
      <c r="Q56" s="249"/>
      <c r="R56" s="249"/>
      <c r="S56" s="249"/>
    </row>
    <row r="57" spans="1:19" ht="30" customHeight="1">
      <c r="A57" s="73"/>
      <c r="B57" s="372" t="s">
        <v>73</v>
      </c>
      <c r="C57" s="373"/>
      <c r="D57" s="374" t="s">
        <v>131</v>
      </c>
      <c r="E57" s="375"/>
      <c r="F57" s="375"/>
      <c r="G57" s="375"/>
      <c r="H57" s="376"/>
      <c r="I57" s="16"/>
      <c r="J57" s="238"/>
      <c r="K57" s="238"/>
      <c r="L57" s="238"/>
      <c r="M57" s="241"/>
      <c r="N57" s="241"/>
      <c r="O57" s="241"/>
      <c r="P57" s="238"/>
      <c r="Q57" s="238"/>
      <c r="R57" s="238"/>
      <c r="S57" s="238"/>
    </row>
    <row r="58" spans="1:19" ht="30" customHeight="1">
      <c r="A58" s="73"/>
      <c r="B58" s="377" t="s">
        <v>74</v>
      </c>
      <c r="C58" s="378"/>
      <c r="D58" s="379" t="s">
        <v>131</v>
      </c>
      <c r="E58" s="380"/>
      <c r="F58" s="380"/>
      <c r="G58" s="380"/>
      <c r="H58" s="381"/>
      <c r="I58" s="16"/>
      <c r="J58" s="238"/>
      <c r="K58" s="238"/>
      <c r="L58" s="238"/>
      <c r="M58" s="241"/>
      <c r="N58" s="241"/>
      <c r="O58" s="241"/>
      <c r="P58" s="238"/>
      <c r="Q58" s="238"/>
      <c r="R58" s="238"/>
      <c r="S58" s="238"/>
    </row>
    <row r="59" spans="1:19" ht="30" customHeight="1">
      <c r="A59" s="73"/>
      <c r="B59" s="377" t="s">
        <v>75</v>
      </c>
      <c r="C59" s="378"/>
      <c r="D59" s="379" t="s">
        <v>131</v>
      </c>
      <c r="E59" s="380"/>
      <c r="F59" s="380"/>
      <c r="G59" s="380"/>
      <c r="H59" s="381"/>
      <c r="I59" s="16"/>
      <c r="J59" s="238"/>
      <c r="K59" s="238"/>
      <c r="L59" s="238"/>
      <c r="M59" s="241"/>
      <c r="N59" s="241"/>
      <c r="O59" s="241"/>
      <c r="P59" s="238"/>
      <c r="Q59" s="238"/>
      <c r="R59" s="238"/>
      <c r="S59" s="238"/>
    </row>
    <row r="60" spans="1:19" ht="30" customHeight="1">
      <c r="A60" s="73"/>
      <c r="B60" s="377" t="s">
        <v>76</v>
      </c>
      <c r="C60" s="378"/>
      <c r="D60" s="379" t="s">
        <v>131</v>
      </c>
      <c r="E60" s="380"/>
      <c r="F60" s="380"/>
      <c r="G60" s="380"/>
      <c r="H60" s="381"/>
      <c r="I60" s="16"/>
      <c r="J60" s="238"/>
      <c r="K60" s="238"/>
      <c r="L60" s="238"/>
      <c r="M60" s="241"/>
      <c r="N60" s="241"/>
      <c r="O60" s="241"/>
      <c r="P60" s="238"/>
      <c r="Q60" s="238"/>
      <c r="R60" s="238"/>
      <c r="S60" s="238"/>
    </row>
    <row r="61" spans="1:19" ht="30" customHeight="1">
      <c r="A61" s="73"/>
      <c r="B61" s="377" t="s">
        <v>77</v>
      </c>
      <c r="C61" s="378"/>
      <c r="D61" s="379" t="s">
        <v>131</v>
      </c>
      <c r="E61" s="380"/>
      <c r="F61" s="380"/>
      <c r="G61" s="380"/>
      <c r="H61" s="381"/>
      <c r="I61" s="16"/>
      <c r="J61" s="238"/>
      <c r="K61" s="238"/>
      <c r="L61" s="238"/>
      <c r="M61" s="241"/>
      <c r="N61" s="241"/>
      <c r="O61" s="241"/>
      <c r="P61" s="238"/>
      <c r="Q61" s="238"/>
      <c r="R61" s="238"/>
      <c r="S61" s="238"/>
    </row>
    <row r="62" spans="1:19" ht="30" customHeight="1">
      <c r="A62" s="73"/>
      <c r="B62" s="377" t="s">
        <v>78</v>
      </c>
      <c r="C62" s="378"/>
      <c r="D62" s="379" t="s">
        <v>131</v>
      </c>
      <c r="E62" s="380"/>
      <c r="F62" s="380"/>
      <c r="G62" s="380"/>
      <c r="H62" s="381"/>
      <c r="I62" s="16"/>
      <c r="J62" s="238"/>
      <c r="K62" s="238"/>
      <c r="L62" s="238"/>
      <c r="M62" s="241"/>
      <c r="N62" s="241"/>
      <c r="O62" s="241"/>
      <c r="P62" s="238"/>
      <c r="Q62" s="238"/>
      <c r="R62" s="238"/>
      <c r="S62" s="238"/>
    </row>
    <row r="63" spans="1:19" ht="30" customHeight="1">
      <c r="A63" s="73"/>
      <c r="B63" s="382" t="s">
        <v>79</v>
      </c>
      <c r="C63" s="378"/>
      <c r="D63" s="379" t="s">
        <v>131</v>
      </c>
      <c r="E63" s="380"/>
      <c r="F63" s="380"/>
      <c r="G63" s="380"/>
      <c r="H63" s="381"/>
      <c r="I63" s="16"/>
      <c r="J63" s="238"/>
      <c r="K63" s="238"/>
      <c r="L63" s="238"/>
      <c r="M63" s="241"/>
      <c r="N63" s="241"/>
      <c r="O63" s="241"/>
      <c r="P63" s="238"/>
      <c r="Q63" s="238"/>
      <c r="R63" s="238"/>
      <c r="S63" s="238"/>
    </row>
    <row r="64" spans="1:19" ht="30" customHeight="1">
      <c r="A64" s="73"/>
      <c r="B64" s="382" t="s">
        <v>80</v>
      </c>
      <c r="C64" s="378"/>
      <c r="D64" s="379" t="s">
        <v>131</v>
      </c>
      <c r="E64" s="380"/>
      <c r="F64" s="380"/>
      <c r="G64" s="380"/>
      <c r="H64" s="381"/>
      <c r="I64" s="16"/>
      <c r="J64" s="238"/>
      <c r="K64" s="238"/>
      <c r="L64" s="238"/>
      <c r="M64" s="241"/>
      <c r="N64" s="241"/>
      <c r="O64" s="241"/>
      <c r="P64" s="238"/>
      <c r="Q64" s="238"/>
      <c r="R64" s="238"/>
      <c r="S64" s="238"/>
    </row>
    <row r="65" spans="1:19" ht="30" customHeight="1">
      <c r="A65" s="73"/>
      <c r="B65" s="382" t="s">
        <v>81</v>
      </c>
      <c r="C65" s="378"/>
      <c r="D65" s="379" t="s">
        <v>156</v>
      </c>
      <c r="E65" s="380"/>
      <c r="F65" s="380"/>
      <c r="G65" s="380"/>
      <c r="H65" s="381"/>
      <c r="I65" s="16"/>
      <c r="J65" s="238"/>
      <c r="K65" s="238"/>
      <c r="L65" s="238"/>
      <c r="M65" s="241"/>
      <c r="N65" s="241"/>
      <c r="O65" s="241"/>
      <c r="P65" s="238"/>
      <c r="Q65" s="238"/>
      <c r="R65" s="238"/>
      <c r="S65" s="238"/>
    </row>
    <row r="66" spans="1:19" ht="60" customHeight="1">
      <c r="A66" s="73"/>
      <c r="B66" s="377" t="s">
        <v>82</v>
      </c>
      <c r="C66" s="378"/>
      <c r="D66" s="379" t="s">
        <v>131</v>
      </c>
      <c r="E66" s="380"/>
      <c r="F66" s="380"/>
      <c r="G66" s="380"/>
      <c r="H66" s="381"/>
      <c r="I66" s="16"/>
      <c r="J66" s="238"/>
      <c r="K66" s="238"/>
      <c r="L66" s="238"/>
      <c r="M66" s="241"/>
      <c r="N66" s="241"/>
      <c r="O66" s="241"/>
      <c r="P66" s="238"/>
      <c r="Q66" s="238"/>
      <c r="R66" s="238"/>
      <c r="S66" s="238"/>
    </row>
    <row r="67" spans="1:19" ht="60" customHeight="1">
      <c r="A67" s="73"/>
      <c r="B67" s="382" t="s">
        <v>83</v>
      </c>
      <c r="C67" s="378"/>
      <c r="D67" s="379" t="s">
        <v>131</v>
      </c>
      <c r="E67" s="380"/>
      <c r="F67" s="380"/>
      <c r="G67" s="380"/>
      <c r="H67" s="381"/>
      <c r="I67" s="16"/>
      <c r="J67" s="238"/>
      <c r="K67" s="238"/>
      <c r="L67" s="238"/>
      <c r="M67" s="241"/>
      <c r="N67" s="241"/>
      <c r="O67" s="241"/>
      <c r="P67" s="238"/>
      <c r="Q67" s="238"/>
      <c r="R67" s="238"/>
      <c r="S67" s="238"/>
    </row>
    <row r="68" spans="1:19" ht="60" customHeight="1">
      <c r="A68" s="73"/>
      <c r="B68" s="382" t="s">
        <v>84</v>
      </c>
      <c r="C68" s="378"/>
      <c r="D68" s="379" t="s">
        <v>131</v>
      </c>
      <c r="E68" s="380"/>
      <c r="F68" s="380"/>
      <c r="G68" s="380"/>
      <c r="H68" s="381"/>
      <c r="I68" s="16"/>
      <c r="J68" s="238"/>
      <c r="K68" s="238"/>
      <c r="L68" s="238"/>
      <c r="M68" s="241"/>
      <c r="N68" s="241"/>
      <c r="O68" s="241"/>
      <c r="P68" s="238"/>
      <c r="Q68" s="238"/>
      <c r="R68" s="238"/>
      <c r="S68" s="238"/>
    </row>
    <row r="69" spans="1:19" ht="60" customHeight="1" thickBot="1">
      <c r="A69" s="73"/>
      <c r="B69" s="384" t="s">
        <v>85</v>
      </c>
      <c r="C69" s="385"/>
      <c r="D69" s="386" t="s">
        <v>86</v>
      </c>
      <c r="E69" s="387"/>
      <c r="F69" s="387"/>
      <c r="G69" s="387"/>
      <c r="H69" s="388"/>
      <c r="I69" s="16"/>
      <c r="J69" s="238"/>
      <c r="K69" s="238"/>
      <c r="L69" s="238"/>
      <c r="M69" s="241"/>
      <c r="N69" s="241"/>
      <c r="O69" s="241"/>
      <c r="P69" s="238"/>
      <c r="Q69" s="238"/>
      <c r="R69" s="238"/>
      <c r="S69" s="238"/>
    </row>
    <row r="70" spans="1:19" ht="9.75" customHeight="1">
      <c r="A70" s="73"/>
      <c r="B70" s="119"/>
      <c r="C70" s="119"/>
      <c r="D70" s="119"/>
      <c r="E70" s="119"/>
      <c r="F70" s="119"/>
      <c r="G70" s="119"/>
      <c r="H70" s="119"/>
      <c r="I70" s="16"/>
      <c r="J70" s="238"/>
      <c r="K70" s="238"/>
      <c r="L70" s="238"/>
      <c r="M70" s="241"/>
      <c r="N70" s="241"/>
      <c r="O70" s="241"/>
      <c r="P70" s="238"/>
      <c r="Q70" s="238"/>
      <c r="R70" s="238"/>
      <c r="S70" s="238"/>
    </row>
    <row r="71" spans="1:19" ht="18">
      <c r="A71" s="120"/>
      <c r="B71" s="389" t="s">
        <v>87</v>
      </c>
      <c r="C71" s="390"/>
      <c r="D71" s="390"/>
      <c r="E71" s="390"/>
      <c r="F71" s="390"/>
      <c r="G71" s="390"/>
      <c r="H71" s="390"/>
      <c r="I71" s="16"/>
      <c r="J71" s="238"/>
      <c r="K71" s="238"/>
      <c r="L71" s="238"/>
      <c r="M71" s="241"/>
      <c r="N71" s="241"/>
      <c r="O71" s="241"/>
      <c r="P71" s="238"/>
      <c r="Q71" s="238"/>
      <c r="R71" s="238"/>
      <c r="S71" s="238"/>
    </row>
    <row r="72" spans="1:19" ht="45" customHeight="1">
      <c r="A72" s="73"/>
      <c r="B72" s="379" t="s">
        <v>51</v>
      </c>
      <c r="C72" s="380"/>
      <c r="D72" s="380"/>
      <c r="E72" s="380"/>
      <c r="F72" s="380"/>
      <c r="G72" s="380"/>
      <c r="H72" s="383"/>
      <c r="I72" s="16"/>
      <c r="J72" s="238"/>
      <c r="K72" s="238"/>
      <c r="L72" s="238"/>
      <c r="M72" s="241"/>
      <c r="N72" s="241"/>
      <c r="O72" s="241"/>
      <c r="P72" s="238"/>
      <c r="Q72" s="238"/>
      <c r="R72" s="238"/>
      <c r="S72" s="238"/>
    </row>
    <row r="73" spans="1:19" ht="18">
      <c r="A73" s="120"/>
      <c r="B73" s="392" t="s">
        <v>88</v>
      </c>
      <c r="C73" s="390"/>
      <c r="D73" s="390"/>
      <c r="E73" s="390"/>
      <c r="F73" s="390"/>
      <c r="G73" s="390"/>
      <c r="H73" s="390"/>
      <c r="I73" s="16"/>
      <c r="J73" s="238"/>
      <c r="K73" s="238"/>
      <c r="L73" s="238"/>
      <c r="M73" s="241"/>
      <c r="N73" s="241"/>
      <c r="O73" s="241"/>
      <c r="P73" s="238"/>
      <c r="Q73" s="238"/>
      <c r="R73" s="238"/>
      <c r="S73" s="238"/>
    </row>
    <row r="74" spans="1:19" ht="45" customHeight="1">
      <c r="A74" s="73"/>
      <c r="B74" s="379" t="s">
        <v>51</v>
      </c>
      <c r="C74" s="380"/>
      <c r="D74" s="380"/>
      <c r="E74" s="380"/>
      <c r="F74" s="380"/>
      <c r="G74" s="380"/>
      <c r="H74" s="383"/>
      <c r="I74" s="16"/>
      <c r="J74" s="238"/>
      <c r="K74" s="238"/>
      <c r="L74" s="238"/>
      <c r="M74" s="241"/>
      <c r="N74" s="241"/>
      <c r="O74" s="241"/>
      <c r="P74" s="238"/>
      <c r="Q74" s="238"/>
      <c r="R74" s="238"/>
      <c r="S74" s="238"/>
    </row>
    <row r="75" spans="1:19" ht="18">
      <c r="A75" s="120"/>
      <c r="B75" s="389" t="s">
        <v>89</v>
      </c>
      <c r="C75" s="390"/>
      <c r="D75" s="390"/>
      <c r="E75" s="390"/>
      <c r="F75" s="390"/>
      <c r="G75" s="390"/>
      <c r="H75" s="390"/>
      <c r="I75" s="16"/>
      <c r="J75" s="238"/>
      <c r="K75" s="238"/>
      <c r="L75" s="238"/>
      <c r="M75" s="241"/>
      <c r="N75" s="241"/>
      <c r="O75" s="241"/>
      <c r="P75" s="238"/>
      <c r="Q75" s="238"/>
      <c r="R75" s="238"/>
      <c r="S75" s="238"/>
    </row>
    <row r="76" spans="1:19" ht="45" customHeight="1">
      <c r="A76" s="73"/>
      <c r="B76" s="379" t="s">
        <v>51</v>
      </c>
      <c r="C76" s="380"/>
      <c r="D76" s="380"/>
      <c r="E76" s="380"/>
      <c r="F76" s="380"/>
      <c r="G76" s="380"/>
      <c r="H76" s="383"/>
      <c r="I76" s="16"/>
      <c r="J76" s="238"/>
      <c r="K76" s="238"/>
      <c r="L76" s="238"/>
      <c r="M76" s="241"/>
      <c r="N76" s="241"/>
      <c r="O76" s="241"/>
      <c r="P76" s="238"/>
      <c r="Q76" s="238"/>
      <c r="R76" s="238"/>
      <c r="S76" s="238"/>
    </row>
    <row r="77" spans="1:19" ht="31.5" customHeight="1" thickBot="1">
      <c r="A77" s="73"/>
      <c r="B77" s="393"/>
      <c r="C77" s="393"/>
      <c r="D77" s="121"/>
      <c r="E77" s="122"/>
      <c r="F77" s="122"/>
      <c r="G77" s="393"/>
      <c r="H77" s="393"/>
      <c r="I77" s="16"/>
      <c r="J77" s="238"/>
      <c r="K77" s="238"/>
      <c r="L77" s="238"/>
      <c r="M77" s="241"/>
      <c r="N77" s="241"/>
      <c r="O77" s="241"/>
      <c r="P77" s="238"/>
      <c r="Q77" s="238"/>
      <c r="R77" s="238"/>
      <c r="S77" s="238"/>
    </row>
    <row r="78" spans="1:19" ht="8.1" customHeight="1">
      <c r="A78" s="73"/>
      <c r="B78" s="394"/>
      <c r="C78" s="394"/>
      <c r="D78" s="121"/>
      <c r="E78" s="394"/>
      <c r="F78" s="394"/>
      <c r="G78" s="394"/>
      <c r="H78" s="394"/>
      <c r="I78" s="16"/>
      <c r="J78" s="238"/>
      <c r="K78" s="238"/>
      <c r="L78" s="238"/>
      <c r="M78" s="241"/>
      <c r="N78" s="241"/>
      <c r="O78" s="241"/>
      <c r="P78" s="238"/>
      <c r="Q78" s="238"/>
      <c r="R78" s="238"/>
      <c r="S78" s="238"/>
    </row>
    <row r="79" spans="1:19">
      <c r="A79" s="73"/>
      <c r="B79" s="391" t="s">
        <v>90</v>
      </c>
      <c r="C79" s="391"/>
      <c r="D79" s="121"/>
      <c r="E79" s="123"/>
      <c r="F79" s="121"/>
      <c r="G79" s="391" t="s">
        <v>91</v>
      </c>
      <c r="H79" s="391"/>
      <c r="I79" s="16"/>
      <c r="J79" s="238"/>
      <c r="K79" s="238"/>
      <c r="L79" s="238"/>
      <c r="M79" s="241"/>
      <c r="N79" s="241"/>
      <c r="O79" s="241"/>
      <c r="P79" s="238"/>
      <c r="Q79" s="238"/>
      <c r="R79" s="238"/>
      <c r="S79" s="238"/>
    </row>
    <row r="80" spans="1:19" ht="8.1" customHeight="1" thickBot="1">
      <c r="A80" s="74"/>
      <c r="B80" s="124"/>
      <c r="C80" s="124"/>
      <c r="D80" s="124"/>
      <c r="E80" s="124"/>
      <c r="F80" s="124"/>
      <c r="G80" s="124"/>
      <c r="H80" s="124"/>
      <c r="I80" s="77"/>
      <c r="J80" s="238"/>
      <c r="K80" s="238"/>
      <c r="L80" s="238"/>
      <c r="M80" s="241"/>
      <c r="N80" s="241"/>
      <c r="O80" s="241"/>
      <c r="P80" s="238"/>
      <c r="Q80" s="238"/>
      <c r="R80" s="238"/>
      <c r="S80" s="238"/>
    </row>
    <row r="81" ht="12.75" thickTop="1"/>
  </sheetData>
  <mergeCells count="84">
    <mergeCell ref="B79:C79"/>
    <mergeCell ref="G79:H79"/>
    <mergeCell ref="B73:H73"/>
    <mergeCell ref="B74:H74"/>
    <mergeCell ref="B75:H75"/>
    <mergeCell ref="B76:H76"/>
    <mergeCell ref="B77:C77"/>
    <mergeCell ref="G77:H77"/>
    <mergeCell ref="B78:C78"/>
    <mergeCell ref="E78:H78"/>
    <mergeCell ref="B72:H72"/>
    <mergeCell ref="B65:C65"/>
    <mergeCell ref="D65:H65"/>
    <mergeCell ref="B66:C66"/>
    <mergeCell ref="D66:H66"/>
    <mergeCell ref="B67:C67"/>
    <mergeCell ref="D67:H67"/>
    <mergeCell ref="B68:C68"/>
    <mergeCell ref="D68:H68"/>
    <mergeCell ref="B69:C69"/>
    <mergeCell ref="D69:H69"/>
    <mergeCell ref="B71:H71"/>
    <mergeCell ref="B62:C62"/>
    <mergeCell ref="D62:H62"/>
    <mergeCell ref="B63:C63"/>
    <mergeCell ref="D63:H63"/>
    <mergeCell ref="B64:C64"/>
    <mergeCell ref="D64:H64"/>
    <mergeCell ref="B59:C59"/>
    <mergeCell ref="D59:H59"/>
    <mergeCell ref="B60:C60"/>
    <mergeCell ref="D60:H60"/>
    <mergeCell ref="B61:C61"/>
    <mergeCell ref="D61:H61"/>
    <mergeCell ref="B56:C56"/>
    <mergeCell ref="D56:H56"/>
    <mergeCell ref="B57:C57"/>
    <mergeCell ref="D57:H57"/>
    <mergeCell ref="B58:C58"/>
    <mergeCell ref="D58:H58"/>
    <mergeCell ref="E53:H53"/>
    <mergeCell ref="F41:H41"/>
    <mergeCell ref="F42:H42"/>
    <mergeCell ref="F43:H43"/>
    <mergeCell ref="F44:H44"/>
    <mergeCell ref="F45:H45"/>
    <mergeCell ref="E47:H47"/>
    <mergeCell ref="E48:H48"/>
    <mergeCell ref="E49:H49"/>
    <mergeCell ref="E50:H50"/>
    <mergeCell ref="E51:H51"/>
    <mergeCell ref="E52:H52"/>
    <mergeCell ref="B20:C20"/>
    <mergeCell ref="B21:C21"/>
    <mergeCell ref="D23:G23"/>
    <mergeCell ref="E24:H24"/>
    <mergeCell ref="F40:H40"/>
    <mergeCell ref="D26:H26"/>
    <mergeCell ref="D27:H27"/>
    <mergeCell ref="A28:E28"/>
    <mergeCell ref="F29:H29"/>
    <mergeCell ref="F30:H30"/>
    <mergeCell ref="A31:F31"/>
    <mergeCell ref="B32:H32"/>
    <mergeCell ref="F36:H36"/>
    <mergeCell ref="F37:H37"/>
    <mergeCell ref="F38:H38"/>
    <mergeCell ref="F39:H39"/>
    <mergeCell ref="A1:B3"/>
    <mergeCell ref="C1:I1"/>
    <mergeCell ref="C2:I2"/>
    <mergeCell ref="C3:I3"/>
    <mergeCell ref="A25:D25"/>
    <mergeCell ref="E18:F18"/>
    <mergeCell ref="E19:F19"/>
    <mergeCell ref="B6:E6"/>
    <mergeCell ref="A8:B8"/>
    <mergeCell ref="D8:E8"/>
    <mergeCell ref="F9:H9"/>
    <mergeCell ref="A10:B10"/>
    <mergeCell ref="A13:B13"/>
    <mergeCell ref="D14:D15"/>
    <mergeCell ref="B18:C18"/>
    <mergeCell ref="B19:C19"/>
  </mergeCells>
  <phoneticPr fontId="0" type="noConversion"/>
  <printOptions horizontalCentered="1"/>
  <pageMargins left="0" right="0" top="0.5" bottom="0.5" header="0" footer="0.25"/>
  <pageSetup scale="75" orientation="portrait" r:id="rId1"/>
  <headerFooter alignWithMargins="0">
    <oddFooter>&amp;R&amp;"Arial,Bold Italic"&amp;F - &amp;A - Page &amp;P of &amp;N - &amp;D - &amp;T</oddFooter>
  </headerFooter>
  <rowBreaks count="2" manualBreakCount="2">
    <brk id="33" max="16383" man="1"/>
    <brk id="54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sqref="A1:K1"/>
    </sheetView>
  </sheetViews>
  <sheetFormatPr defaultRowHeight="15"/>
  <cols>
    <col min="12" max="12" width="5.77734375" customWidth="1"/>
  </cols>
  <sheetData>
    <row r="1" spans="1:11" ht="23.25">
      <c r="A1" s="395" t="s">
        <v>132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</row>
    <row r="2" spans="1:11" ht="15.75" thickBo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15.75" thickBot="1">
      <c r="A3" s="126" t="s">
        <v>133</v>
      </c>
      <c r="B3" s="127"/>
      <c r="C3" s="128"/>
      <c r="D3" s="128"/>
      <c r="E3" s="129"/>
      <c r="F3" s="125"/>
      <c r="G3" s="130" t="s">
        <v>134</v>
      </c>
      <c r="H3" s="128"/>
      <c r="I3" s="128"/>
      <c r="J3" s="128"/>
      <c r="K3" s="129"/>
    </row>
    <row r="4" spans="1:11" ht="26.25" thickBot="1">
      <c r="A4" s="131" t="s">
        <v>135</v>
      </c>
      <c r="B4" s="131" t="s">
        <v>136</v>
      </c>
      <c r="C4" s="131" t="s">
        <v>137</v>
      </c>
      <c r="D4" s="132" t="s">
        <v>138</v>
      </c>
      <c r="E4" s="132" t="s">
        <v>99</v>
      </c>
      <c r="F4" s="125"/>
      <c r="G4" s="131" t="s">
        <v>135</v>
      </c>
      <c r="H4" s="131" t="s">
        <v>136</v>
      </c>
      <c r="I4" s="131" t="s">
        <v>137</v>
      </c>
      <c r="J4" s="132" t="s">
        <v>138</v>
      </c>
      <c r="K4" s="132" t="s">
        <v>99</v>
      </c>
    </row>
    <row r="5" spans="1:11">
      <c r="A5" s="133">
        <v>1</v>
      </c>
      <c r="B5" s="134"/>
      <c r="C5" s="135"/>
      <c r="D5" s="136"/>
      <c r="E5" s="135"/>
      <c r="F5" s="125"/>
      <c r="G5" s="133">
        <v>1</v>
      </c>
      <c r="H5" s="134"/>
      <c r="I5" s="135"/>
      <c r="J5" s="136"/>
      <c r="K5" s="135"/>
    </row>
    <row r="6" spans="1:11">
      <c r="A6" s="137">
        <v>2</v>
      </c>
      <c r="B6" s="138"/>
      <c r="C6" s="139"/>
      <c r="D6" s="140"/>
      <c r="E6" s="139"/>
      <c r="F6" s="125"/>
      <c r="G6" s="137">
        <v>2</v>
      </c>
      <c r="H6" s="138"/>
      <c r="I6" s="139"/>
      <c r="J6" s="140"/>
      <c r="K6" s="139"/>
    </row>
    <row r="7" spans="1:11">
      <c r="A7" s="137">
        <v>3</v>
      </c>
      <c r="B7" s="138"/>
      <c r="C7" s="139"/>
      <c r="D7" s="140"/>
      <c r="E7" s="139"/>
      <c r="F7" s="125"/>
      <c r="G7" s="137">
        <v>3</v>
      </c>
      <c r="H7" s="138"/>
      <c r="I7" s="139"/>
      <c r="J7" s="140"/>
      <c r="K7" s="139"/>
    </row>
    <row r="8" spans="1:11">
      <c r="A8" s="137">
        <v>4</v>
      </c>
      <c r="B8" s="138"/>
      <c r="C8" s="139"/>
      <c r="D8" s="140"/>
      <c r="E8" s="139"/>
      <c r="F8" s="125"/>
      <c r="G8" s="137">
        <v>4</v>
      </c>
      <c r="H8" s="138"/>
      <c r="I8" s="139"/>
      <c r="J8" s="140"/>
      <c r="K8" s="139"/>
    </row>
    <row r="9" spans="1:11">
      <c r="A9" s="137">
        <v>5</v>
      </c>
      <c r="B9" s="138"/>
      <c r="C9" s="139"/>
      <c r="D9" s="140"/>
      <c r="E9" s="139"/>
      <c r="F9" s="125"/>
      <c r="G9" s="137">
        <v>5</v>
      </c>
      <c r="H9" s="138"/>
      <c r="I9" s="139"/>
      <c r="J9" s="140"/>
      <c r="K9" s="139"/>
    </row>
    <row r="10" spans="1:11">
      <c r="A10" s="137">
        <v>6</v>
      </c>
      <c r="B10" s="138"/>
      <c r="C10" s="139"/>
      <c r="D10" s="140"/>
      <c r="E10" s="139"/>
      <c r="F10" s="125"/>
      <c r="G10" s="137">
        <v>6</v>
      </c>
      <c r="H10" s="138"/>
      <c r="I10" s="139"/>
      <c r="J10" s="140"/>
      <c r="K10" s="139"/>
    </row>
    <row r="11" spans="1:11">
      <c r="A11" s="137">
        <v>7</v>
      </c>
      <c r="B11" s="138"/>
      <c r="C11" s="139"/>
      <c r="D11" s="140"/>
      <c r="E11" s="139"/>
      <c r="F11" s="125"/>
      <c r="G11" s="137">
        <v>7</v>
      </c>
      <c r="H11" s="138"/>
      <c r="I11" s="139"/>
      <c r="J11" s="140"/>
      <c r="K11" s="139"/>
    </row>
    <row r="12" spans="1:11">
      <c r="A12" s="137">
        <v>8</v>
      </c>
      <c r="B12" s="138"/>
      <c r="C12" s="139"/>
      <c r="D12" s="140"/>
      <c r="E12" s="139"/>
      <c r="F12" s="125"/>
      <c r="G12" s="137">
        <v>8</v>
      </c>
      <c r="H12" s="138"/>
      <c r="I12" s="139"/>
      <c r="J12" s="140"/>
      <c r="K12" s="139"/>
    </row>
    <row r="13" spans="1:11">
      <c r="A13" s="137">
        <v>9</v>
      </c>
      <c r="B13" s="138"/>
      <c r="C13" s="139"/>
      <c r="D13" s="140"/>
      <c r="E13" s="139"/>
      <c r="F13" s="125"/>
      <c r="G13" s="137">
        <v>9</v>
      </c>
      <c r="H13" s="138"/>
      <c r="I13" s="139"/>
      <c r="J13" s="140"/>
      <c r="K13" s="139"/>
    </row>
    <row r="14" spans="1:11">
      <c r="A14" s="137">
        <v>10</v>
      </c>
      <c r="B14" s="138"/>
      <c r="C14" s="139"/>
      <c r="D14" s="140"/>
      <c r="E14" s="139"/>
      <c r="F14" s="125"/>
      <c r="G14" s="137">
        <v>10</v>
      </c>
      <c r="H14" s="138"/>
      <c r="I14" s="139"/>
      <c r="J14" s="140"/>
      <c r="K14" s="139"/>
    </row>
    <row r="15" spans="1:11" ht="15.75" thickBot="1">
      <c r="A15" s="141"/>
      <c r="B15" s="142" t="s">
        <v>139</v>
      </c>
      <c r="C15" s="143"/>
      <c r="D15" s="144">
        <f>SUM(D5:D14)</f>
        <v>0</v>
      </c>
      <c r="E15" s="143"/>
      <c r="F15" s="125"/>
      <c r="G15" s="141"/>
      <c r="H15" s="142" t="s">
        <v>139</v>
      </c>
      <c r="I15" s="143"/>
      <c r="J15" s="145">
        <f>SUM(J5:J14)</f>
        <v>0</v>
      </c>
      <c r="K15" s="143"/>
    </row>
    <row r="16" spans="1:11" ht="15.75" thickBot="1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 ht="15.75" thickBot="1">
      <c r="A17" s="126" t="s">
        <v>140</v>
      </c>
      <c r="B17" s="127"/>
      <c r="C17" s="128"/>
      <c r="D17" s="128"/>
      <c r="E17" s="129"/>
      <c r="F17" s="125"/>
      <c r="G17" s="130" t="s">
        <v>141</v>
      </c>
      <c r="H17" s="128"/>
      <c r="I17" s="128"/>
      <c r="J17" s="128"/>
      <c r="K17" s="129"/>
    </row>
    <row r="18" spans="1:11" ht="26.25" thickBot="1">
      <c r="A18" s="131" t="s">
        <v>135</v>
      </c>
      <c r="B18" s="131" t="s">
        <v>136</v>
      </c>
      <c r="C18" s="131" t="s">
        <v>137</v>
      </c>
      <c r="D18" s="132" t="s">
        <v>138</v>
      </c>
      <c r="E18" s="132" t="s">
        <v>99</v>
      </c>
      <c r="F18" s="125"/>
      <c r="G18" s="131" t="s">
        <v>135</v>
      </c>
      <c r="H18" s="131" t="s">
        <v>136</v>
      </c>
      <c r="I18" s="131" t="s">
        <v>137</v>
      </c>
      <c r="J18" s="132" t="s">
        <v>138</v>
      </c>
      <c r="K18" s="132" t="s">
        <v>99</v>
      </c>
    </row>
    <row r="19" spans="1:11">
      <c r="A19" s="133">
        <v>1</v>
      </c>
      <c r="B19" s="134"/>
      <c r="C19" s="135"/>
      <c r="D19" s="136"/>
      <c r="E19" s="135"/>
      <c r="F19" s="125"/>
      <c r="G19" s="133">
        <v>1</v>
      </c>
      <c r="H19" s="134"/>
      <c r="I19" s="135"/>
      <c r="J19" s="136"/>
      <c r="K19" s="135"/>
    </row>
    <row r="20" spans="1:11">
      <c r="A20" s="137">
        <v>2</v>
      </c>
      <c r="B20" s="138"/>
      <c r="C20" s="139"/>
      <c r="D20" s="140"/>
      <c r="E20" s="139"/>
      <c r="F20" s="125"/>
      <c r="G20" s="137">
        <v>2</v>
      </c>
      <c r="H20" s="138"/>
      <c r="I20" s="139"/>
      <c r="J20" s="140"/>
      <c r="K20" s="139"/>
    </row>
    <row r="21" spans="1:11">
      <c r="A21" s="137">
        <v>3</v>
      </c>
      <c r="B21" s="138"/>
      <c r="C21" s="139"/>
      <c r="D21" s="140"/>
      <c r="E21" s="139"/>
      <c r="F21" s="125"/>
      <c r="G21" s="137">
        <v>3</v>
      </c>
      <c r="H21" s="138"/>
      <c r="I21" s="139"/>
      <c r="J21" s="140"/>
      <c r="K21" s="139"/>
    </row>
    <row r="22" spans="1:11">
      <c r="A22" s="137">
        <v>4</v>
      </c>
      <c r="B22" s="138"/>
      <c r="C22" s="139"/>
      <c r="D22" s="140"/>
      <c r="E22" s="139"/>
      <c r="F22" s="125"/>
      <c r="G22" s="137">
        <v>4</v>
      </c>
      <c r="H22" s="138"/>
      <c r="I22" s="139"/>
      <c r="J22" s="140"/>
      <c r="K22" s="139"/>
    </row>
    <row r="23" spans="1:11">
      <c r="A23" s="137">
        <v>5</v>
      </c>
      <c r="B23" s="138"/>
      <c r="C23" s="139"/>
      <c r="D23" s="140"/>
      <c r="E23" s="139"/>
      <c r="F23" s="125"/>
      <c r="G23" s="137">
        <v>5</v>
      </c>
      <c r="H23" s="138"/>
      <c r="I23" s="139"/>
      <c r="J23" s="140"/>
      <c r="K23" s="139"/>
    </row>
    <row r="24" spans="1:11">
      <c r="A24" s="137">
        <v>6</v>
      </c>
      <c r="B24" s="138"/>
      <c r="C24" s="139"/>
      <c r="D24" s="140"/>
      <c r="E24" s="139"/>
      <c r="F24" s="125"/>
      <c r="G24" s="137">
        <v>6</v>
      </c>
      <c r="H24" s="138"/>
      <c r="I24" s="139"/>
      <c r="J24" s="140"/>
      <c r="K24" s="139"/>
    </row>
    <row r="25" spans="1:11">
      <c r="A25" s="137">
        <v>7</v>
      </c>
      <c r="B25" s="138"/>
      <c r="C25" s="139"/>
      <c r="D25" s="140"/>
      <c r="E25" s="139"/>
      <c r="F25" s="125"/>
      <c r="G25" s="137">
        <v>7</v>
      </c>
      <c r="H25" s="138"/>
      <c r="I25" s="139"/>
      <c r="J25" s="140"/>
      <c r="K25" s="139"/>
    </row>
    <row r="26" spans="1:11">
      <c r="A26" s="137">
        <v>8</v>
      </c>
      <c r="B26" s="138"/>
      <c r="C26" s="139"/>
      <c r="D26" s="140"/>
      <c r="E26" s="139"/>
      <c r="F26" s="125"/>
      <c r="G26" s="137">
        <v>8</v>
      </c>
      <c r="H26" s="138"/>
      <c r="I26" s="139"/>
      <c r="J26" s="140"/>
      <c r="K26" s="139"/>
    </row>
    <row r="27" spans="1:11">
      <c r="A27" s="137">
        <v>9</v>
      </c>
      <c r="B27" s="138"/>
      <c r="C27" s="139"/>
      <c r="D27" s="140"/>
      <c r="E27" s="139"/>
      <c r="F27" s="125"/>
      <c r="G27" s="137">
        <v>9</v>
      </c>
      <c r="H27" s="138"/>
      <c r="I27" s="139"/>
      <c r="J27" s="140"/>
      <c r="K27" s="139"/>
    </row>
    <row r="28" spans="1:11">
      <c r="A28" s="137">
        <v>10</v>
      </c>
      <c r="B28" s="138"/>
      <c r="C28" s="139"/>
      <c r="D28" s="140"/>
      <c r="E28" s="139"/>
      <c r="F28" s="125"/>
      <c r="G28" s="137">
        <v>10</v>
      </c>
      <c r="H28" s="138"/>
      <c r="I28" s="139"/>
      <c r="J28" s="140"/>
      <c r="K28" s="139"/>
    </row>
    <row r="29" spans="1:11" ht="15.75" thickBot="1">
      <c r="A29" s="141"/>
      <c r="B29" s="142" t="s">
        <v>139</v>
      </c>
      <c r="C29" s="143"/>
      <c r="D29" s="145">
        <f>SUM(D19:D28)</f>
        <v>0</v>
      </c>
      <c r="E29" s="143"/>
      <c r="F29" s="125"/>
      <c r="G29" s="141"/>
      <c r="H29" s="142" t="s">
        <v>139</v>
      </c>
      <c r="I29" s="143"/>
      <c r="J29" s="145">
        <f>SUM(J19:J28)</f>
        <v>0</v>
      </c>
      <c r="K29" s="143"/>
    </row>
    <row r="30" spans="1:11" ht="15.75" thickBot="1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 ht="15.75" thickBot="1">
      <c r="A31" s="126" t="s">
        <v>142</v>
      </c>
      <c r="B31" s="127"/>
      <c r="C31" s="128"/>
      <c r="D31" s="128"/>
      <c r="E31" s="129"/>
      <c r="F31" s="125"/>
      <c r="G31" s="130" t="s">
        <v>143</v>
      </c>
      <c r="H31" s="128"/>
      <c r="I31" s="128"/>
      <c r="J31" s="128"/>
      <c r="K31" s="129"/>
    </row>
    <row r="32" spans="1:11" ht="26.25" thickBot="1">
      <c r="A32" s="131" t="s">
        <v>135</v>
      </c>
      <c r="B32" s="131" t="s">
        <v>136</v>
      </c>
      <c r="C32" s="131" t="s">
        <v>137</v>
      </c>
      <c r="D32" s="132" t="s">
        <v>138</v>
      </c>
      <c r="E32" s="132" t="s">
        <v>99</v>
      </c>
      <c r="F32" s="125"/>
      <c r="G32" s="131" t="s">
        <v>135</v>
      </c>
      <c r="H32" s="131" t="s">
        <v>136</v>
      </c>
      <c r="I32" s="131" t="s">
        <v>137</v>
      </c>
      <c r="J32" s="132" t="s">
        <v>138</v>
      </c>
      <c r="K32" s="132" t="s">
        <v>99</v>
      </c>
    </row>
    <row r="33" spans="1:11">
      <c r="A33" s="133">
        <v>1</v>
      </c>
      <c r="B33" s="134"/>
      <c r="C33" s="135"/>
      <c r="D33" s="136"/>
      <c r="E33" s="135"/>
      <c r="F33" s="125"/>
      <c r="G33" s="133">
        <v>1</v>
      </c>
      <c r="H33" s="134"/>
      <c r="I33" s="135"/>
      <c r="J33" s="136"/>
      <c r="K33" s="135"/>
    </row>
    <row r="34" spans="1:11">
      <c r="A34" s="137">
        <v>2</v>
      </c>
      <c r="B34" s="138"/>
      <c r="C34" s="139"/>
      <c r="D34" s="140"/>
      <c r="E34" s="139"/>
      <c r="F34" s="125"/>
      <c r="G34" s="137">
        <v>2</v>
      </c>
      <c r="H34" s="138"/>
      <c r="I34" s="139"/>
      <c r="J34" s="140"/>
      <c r="K34" s="139"/>
    </row>
    <row r="35" spans="1:11">
      <c r="A35" s="137">
        <v>3</v>
      </c>
      <c r="B35" s="138"/>
      <c r="C35" s="139"/>
      <c r="D35" s="140"/>
      <c r="E35" s="139"/>
      <c r="F35" s="125"/>
      <c r="G35" s="137">
        <v>3</v>
      </c>
      <c r="H35" s="138"/>
      <c r="I35" s="139"/>
      <c r="J35" s="140"/>
      <c r="K35" s="139"/>
    </row>
    <row r="36" spans="1:11">
      <c r="A36" s="137">
        <v>4</v>
      </c>
      <c r="B36" s="138"/>
      <c r="C36" s="139"/>
      <c r="D36" s="140"/>
      <c r="E36" s="139"/>
      <c r="F36" s="125"/>
      <c r="G36" s="137">
        <v>4</v>
      </c>
      <c r="H36" s="138"/>
      <c r="I36" s="139"/>
      <c r="J36" s="140"/>
      <c r="K36" s="139"/>
    </row>
    <row r="37" spans="1:11">
      <c r="A37" s="137">
        <v>5</v>
      </c>
      <c r="B37" s="138"/>
      <c r="C37" s="139"/>
      <c r="D37" s="140"/>
      <c r="E37" s="139"/>
      <c r="F37" s="125"/>
      <c r="G37" s="137">
        <v>5</v>
      </c>
      <c r="H37" s="138"/>
      <c r="I37" s="139"/>
      <c r="J37" s="140"/>
      <c r="K37" s="139"/>
    </row>
    <row r="38" spans="1:11">
      <c r="A38" s="137">
        <v>6</v>
      </c>
      <c r="B38" s="138"/>
      <c r="C38" s="139"/>
      <c r="D38" s="140"/>
      <c r="E38" s="139"/>
      <c r="F38" s="125"/>
      <c r="G38" s="137">
        <v>6</v>
      </c>
      <c r="H38" s="138"/>
      <c r="I38" s="139"/>
      <c r="J38" s="140"/>
      <c r="K38" s="139"/>
    </row>
    <row r="39" spans="1:11">
      <c r="A39" s="137">
        <v>7</v>
      </c>
      <c r="B39" s="138"/>
      <c r="C39" s="139"/>
      <c r="D39" s="140"/>
      <c r="E39" s="139"/>
      <c r="F39" s="125"/>
      <c r="G39" s="137">
        <v>7</v>
      </c>
      <c r="H39" s="138"/>
      <c r="I39" s="139"/>
      <c r="J39" s="140"/>
      <c r="K39" s="139"/>
    </row>
    <row r="40" spans="1:11">
      <c r="A40" s="137">
        <v>8</v>
      </c>
      <c r="B40" s="138"/>
      <c r="C40" s="139"/>
      <c r="D40" s="140"/>
      <c r="E40" s="139"/>
      <c r="F40" s="125"/>
      <c r="G40" s="137">
        <v>8</v>
      </c>
      <c r="H40" s="138"/>
      <c r="I40" s="139"/>
      <c r="J40" s="140"/>
      <c r="K40" s="139"/>
    </row>
    <row r="41" spans="1:11">
      <c r="A41" s="137">
        <v>9</v>
      </c>
      <c r="B41" s="138"/>
      <c r="C41" s="139"/>
      <c r="D41" s="140"/>
      <c r="E41" s="139"/>
      <c r="F41" s="125"/>
      <c r="G41" s="137">
        <v>9</v>
      </c>
      <c r="H41" s="138"/>
      <c r="I41" s="139"/>
      <c r="J41" s="140"/>
      <c r="K41" s="139"/>
    </row>
    <row r="42" spans="1:11">
      <c r="A42" s="137">
        <v>10</v>
      </c>
      <c r="B42" s="138"/>
      <c r="C42" s="139"/>
      <c r="D42" s="140"/>
      <c r="E42" s="139"/>
      <c r="F42" s="125"/>
      <c r="G42" s="137">
        <v>10</v>
      </c>
      <c r="H42" s="138"/>
      <c r="I42" s="139"/>
      <c r="J42" s="140"/>
      <c r="K42" s="139"/>
    </row>
    <row r="43" spans="1:11" ht="15.75" thickBot="1">
      <c r="A43" s="141"/>
      <c r="B43" s="142" t="s">
        <v>139</v>
      </c>
      <c r="C43" s="143"/>
      <c r="D43" s="145">
        <f>SUM(D33:D42)</f>
        <v>0</v>
      </c>
      <c r="E43" s="143"/>
      <c r="F43" s="125"/>
      <c r="G43" s="141"/>
      <c r="H43" s="142" t="s">
        <v>139</v>
      </c>
      <c r="I43" s="143"/>
      <c r="J43" s="145">
        <f>SUM(J33:J42)</f>
        <v>0</v>
      </c>
      <c r="K43" s="143"/>
    </row>
    <row r="44" spans="1:11" ht="15.75" thickBot="1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</row>
    <row r="45" spans="1:11" ht="15.75" thickBot="1">
      <c r="A45" s="126" t="s">
        <v>144</v>
      </c>
      <c r="B45" s="127"/>
      <c r="C45" s="128"/>
      <c r="D45" s="128"/>
      <c r="E45" s="129"/>
      <c r="F45" s="125"/>
      <c r="G45" s="130" t="s">
        <v>145</v>
      </c>
      <c r="H45" s="128"/>
      <c r="I45" s="128"/>
      <c r="J45" s="128"/>
      <c r="K45" s="129"/>
    </row>
    <row r="46" spans="1:11" ht="15.75" thickBot="1">
      <c r="A46" s="131" t="s">
        <v>135</v>
      </c>
      <c r="B46" s="131" t="s">
        <v>136</v>
      </c>
      <c r="C46" s="131" t="s">
        <v>146</v>
      </c>
      <c r="D46" s="132" t="s">
        <v>147</v>
      </c>
      <c r="E46" s="132" t="s">
        <v>99</v>
      </c>
      <c r="F46" s="125"/>
      <c r="G46" s="131" t="s">
        <v>135</v>
      </c>
      <c r="H46" s="131" t="s">
        <v>136</v>
      </c>
      <c r="I46" s="131" t="s">
        <v>146</v>
      </c>
      <c r="J46" s="132" t="s">
        <v>147</v>
      </c>
      <c r="K46" s="132" t="s">
        <v>99</v>
      </c>
    </row>
    <row r="47" spans="1:11">
      <c r="A47" s="133">
        <v>1</v>
      </c>
      <c r="B47" s="134"/>
      <c r="C47" s="135"/>
      <c r="D47" s="136"/>
      <c r="E47" s="135"/>
      <c r="F47" s="125"/>
      <c r="G47" s="133">
        <v>1</v>
      </c>
      <c r="H47" s="134"/>
      <c r="I47" s="135"/>
      <c r="J47" s="136"/>
      <c r="K47" s="135"/>
    </row>
    <row r="48" spans="1:11">
      <c r="A48" s="137">
        <v>2</v>
      </c>
      <c r="B48" s="138"/>
      <c r="C48" s="139"/>
      <c r="D48" s="140"/>
      <c r="E48" s="139"/>
      <c r="F48" s="125"/>
      <c r="G48" s="137">
        <v>2</v>
      </c>
      <c r="H48" s="138"/>
      <c r="I48" s="139"/>
      <c r="J48" s="140"/>
      <c r="K48" s="139"/>
    </row>
    <row r="49" spans="1:11">
      <c r="A49" s="137">
        <v>3</v>
      </c>
      <c r="B49" s="138"/>
      <c r="C49" s="139"/>
      <c r="D49" s="140"/>
      <c r="E49" s="139"/>
      <c r="F49" s="125"/>
      <c r="G49" s="137">
        <v>3</v>
      </c>
      <c r="H49" s="138"/>
      <c r="I49" s="139"/>
      <c r="J49" s="140"/>
      <c r="K49" s="139"/>
    </row>
    <row r="50" spans="1:11">
      <c r="A50" s="137">
        <v>4</v>
      </c>
      <c r="B50" s="138"/>
      <c r="C50" s="139"/>
      <c r="D50" s="140"/>
      <c r="E50" s="139"/>
      <c r="F50" s="125"/>
      <c r="G50" s="137">
        <v>4</v>
      </c>
      <c r="H50" s="138"/>
      <c r="I50" s="139"/>
      <c r="J50" s="140"/>
      <c r="K50" s="139"/>
    </row>
    <row r="51" spans="1:11">
      <c r="A51" s="137">
        <v>5</v>
      </c>
      <c r="B51" s="138"/>
      <c r="C51" s="139"/>
      <c r="D51" s="140"/>
      <c r="E51" s="139"/>
      <c r="F51" s="125"/>
      <c r="G51" s="137">
        <v>5</v>
      </c>
      <c r="H51" s="138"/>
      <c r="I51" s="139"/>
      <c r="J51" s="140"/>
      <c r="K51" s="139"/>
    </row>
    <row r="52" spans="1:11">
      <c r="A52" s="137">
        <v>6</v>
      </c>
      <c r="B52" s="138"/>
      <c r="C52" s="139"/>
      <c r="D52" s="140"/>
      <c r="E52" s="139"/>
      <c r="F52" s="125"/>
      <c r="G52" s="137">
        <v>6</v>
      </c>
      <c r="H52" s="138"/>
      <c r="I52" s="139"/>
      <c r="J52" s="140"/>
      <c r="K52" s="139"/>
    </row>
    <row r="53" spans="1:11">
      <c r="A53" s="137">
        <v>7</v>
      </c>
      <c r="B53" s="138"/>
      <c r="C53" s="139"/>
      <c r="D53" s="140"/>
      <c r="E53" s="139"/>
      <c r="F53" s="125"/>
      <c r="G53" s="137">
        <v>7</v>
      </c>
      <c r="H53" s="138"/>
      <c r="I53" s="139"/>
      <c r="J53" s="140"/>
      <c r="K53" s="139"/>
    </row>
    <row r="54" spans="1:11">
      <c r="A54" s="137">
        <v>8</v>
      </c>
      <c r="B54" s="138"/>
      <c r="C54" s="139"/>
      <c r="D54" s="140"/>
      <c r="E54" s="139"/>
      <c r="F54" s="125"/>
      <c r="G54" s="137">
        <v>8</v>
      </c>
      <c r="H54" s="138"/>
      <c r="I54" s="139"/>
      <c r="J54" s="140"/>
      <c r="K54" s="139"/>
    </row>
    <row r="55" spans="1:11">
      <c r="A55" s="137">
        <v>9</v>
      </c>
      <c r="B55" s="138"/>
      <c r="C55" s="139"/>
      <c r="D55" s="140"/>
      <c r="E55" s="139"/>
      <c r="F55" s="125"/>
      <c r="G55" s="137">
        <v>9</v>
      </c>
      <c r="H55" s="138"/>
      <c r="I55" s="139"/>
      <c r="J55" s="140"/>
      <c r="K55" s="139"/>
    </row>
    <row r="56" spans="1:11">
      <c r="A56" s="137">
        <v>10</v>
      </c>
      <c r="B56" s="138"/>
      <c r="C56" s="139"/>
      <c r="D56" s="140"/>
      <c r="E56" s="139"/>
      <c r="F56" s="125"/>
      <c r="G56" s="137">
        <v>10</v>
      </c>
      <c r="H56" s="138"/>
      <c r="I56" s="139"/>
      <c r="J56" s="140"/>
      <c r="K56" s="139"/>
    </row>
    <row r="57" spans="1:11" ht="15.75" thickBot="1">
      <c r="A57" s="141"/>
      <c r="B57" s="142" t="s">
        <v>139</v>
      </c>
      <c r="C57" s="143"/>
      <c r="D57" s="145">
        <f>SUM(D47:D56)</f>
        <v>0</v>
      </c>
      <c r="E57" s="143"/>
      <c r="F57" s="125"/>
      <c r="G57" s="141"/>
      <c r="H57" s="142" t="s">
        <v>139</v>
      </c>
      <c r="I57" s="143"/>
      <c r="J57" s="145">
        <f>SUM(J47:J56)</f>
        <v>0</v>
      </c>
      <c r="K57" s="143"/>
    </row>
    <row r="58" spans="1:11" ht="15.75" thickBot="1">
      <c r="A58" s="125"/>
      <c r="B58" s="125"/>
      <c r="C58" s="125"/>
      <c r="D58" s="125"/>
      <c r="E58" s="125"/>
      <c r="F58" s="125"/>
      <c r="G58" s="125"/>
      <c r="H58" s="125"/>
      <c r="I58" s="125"/>
      <c r="J58" s="125"/>
      <c r="K58" s="125"/>
    </row>
    <row r="59" spans="1:11" ht="15.75" thickBot="1">
      <c r="A59" s="146" t="s">
        <v>148</v>
      </c>
      <c r="B59" s="125"/>
      <c r="C59" s="125"/>
      <c r="D59" s="125"/>
      <c r="E59" s="125"/>
      <c r="F59" s="125"/>
      <c r="G59" s="125"/>
      <c r="H59" s="125"/>
      <c r="I59" s="147" t="s">
        <v>149</v>
      </c>
      <c r="J59" s="148" t="s">
        <v>135</v>
      </c>
      <c r="K59" s="125"/>
    </row>
    <row r="60" spans="1:11" ht="15.75" thickBot="1">
      <c r="A60" s="146" t="s">
        <v>150</v>
      </c>
      <c r="B60" s="125"/>
      <c r="C60" s="125"/>
      <c r="D60" s="125"/>
      <c r="E60" s="125"/>
      <c r="F60" s="125"/>
      <c r="G60" s="125"/>
      <c r="H60" s="125"/>
      <c r="I60" s="147" t="s">
        <v>149</v>
      </c>
      <c r="J60" s="148" t="s">
        <v>135</v>
      </c>
      <c r="K60" s="125"/>
    </row>
    <row r="61" spans="1:11" ht="15.75" thickBot="1">
      <c r="A61" s="146" t="s">
        <v>151</v>
      </c>
      <c r="B61" s="125"/>
      <c r="C61" s="125"/>
      <c r="D61" s="125"/>
      <c r="E61" s="125"/>
      <c r="F61" s="125"/>
      <c r="G61" s="125"/>
      <c r="H61" s="125"/>
      <c r="I61" s="147" t="s">
        <v>149</v>
      </c>
      <c r="J61" s="148" t="s">
        <v>135</v>
      </c>
      <c r="K61" s="125"/>
    </row>
    <row r="62" spans="1:11">
      <c r="A62" s="125"/>
      <c r="B62" s="125"/>
      <c r="C62" s="125"/>
      <c r="D62" s="125"/>
      <c r="E62" s="125"/>
      <c r="F62" s="125"/>
      <c r="G62" s="125"/>
      <c r="H62" s="125"/>
      <c r="I62" s="125"/>
      <c r="J62" s="125"/>
      <c r="K62" s="125"/>
    </row>
    <row r="63" spans="1:11">
      <c r="A63" s="146" t="s">
        <v>152</v>
      </c>
      <c r="B63" s="125"/>
      <c r="C63" s="125"/>
      <c r="D63" s="125"/>
      <c r="E63" s="125"/>
      <c r="F63" s="149" t="s">
        <v>153</v>
      </c>
      <c r="G63" s="125"/>
      <c r="H63" s="125"/>
      <c r="I63" s="125"/>
      <c r="J63" s="125"/>
      <c r="K63" s="150" t="s">
        <v>154</v>
      </c>
    </row>
  </sheetData>
  <mergeCells count="1">
    <mergeCell ref="A1:K1"/>
  </mergeCells>
  <phoneticPr fontId="0" type="noConversion"/>
  <pageMargins left="0.75" right="0.75" top="0.25" bottom="0.25" header="0.5" footer="0.5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Asset Guidelines</vt:lpstr>
      <vt:lpstr>Meeting Report</vt:lpstr>
      <vt:lpstr>Frozen Asset Report</vt:lpstr>
      <vt:lpstr>'Asset Guidelines'!Print_Area</vt:lpstr>
      <vt:lpstr>'Meeting Report'!Print_Area</vt:lpstr>
      <vt:lpstr>Print_Asset_Guidelines</vt:lpstr>
      <vt:lpstr>Print_Meeting_Report</vt:lpstr>
      <vt:lpstr>'Asset Guidelines'!Print_Titles</vt:lpstr>
      <vt:lpstr>'Meeting Report'!Print_Titles</vt:lpstr>
      <vt:lpstr>Titles_Meeting_Report</vt:lpstr>
    </vt:vector>
  </TitlesOfParts>
  <Company>NCM Associates,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Garry House</dc:creator>
  <cp:lastModifiedBy>Garry House</cp:lastModifiedBy>
  <cp:lastPrinted>2017-01-31T18:01:29Z</cp:lastPrinted>
  <dcterms:created xsi:type="dcterms:W3CDTF">2002-08-08T21:32:40Z</dcterms:created>
  <dcterms:modified xsi:type="dcterms:W3CDTF">2017-01-31T18:01:35Z</dcterms:modified>
</cp:coreProperties>
</file>